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jepcolombia-my.sharepoint.com/personal/adela_parra_jep_gov_co/Documents/C INFO ESTADÍSTICA Y RC/2129 INFO RC/2025/RC CONSOLIDADA/ENCUESTA CONSULTA/RESULTDOS PUBLICACION/"/>
    </mc:Choice>
  </mc:AlternateContent>
  <xr:revisionPtr revIDLastSave="0" documentId="8_{91F78A6F-6F45-4788-8E25-027E7FA6FAD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unicipios" sheetId="1" r:id="rId1"/>
    <sheet name="Departamento" sheetId="4" r:id="rId2"/>
  </sheet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4" l="1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4" i="4" l="1"/>
</calcChain>
</file>

<file path=xl/sharedStrings.xml><?xml version="1.0" encoding="utf-8"?>
<sst xmlns="http://schemas.openxmlformats.org/spreadsheetml/2006/main" count="692" uniqueCount="193">
  <si>
    <t xml:space="preserve">¿En qué departamento reside actualmente?
</t>
  </si>
  <si>
    <t>Amazonas, indíquenos el municipio:</t>
  </si>
  <si>
    <t xml:space="preserve">Antioquia, indíquenos el municipio:
</t>
  </si>
  <si>
    <t>Arauca, indíquenos el municipio:</t>
  </si>
  <si>
    <t>Atlántico, indíquenos el municipio:</t>
  </si>
  <si>
    <t>Bolívar, indíquenos el municipio:</t>
  </si>
  <si>
    <t>Boyacá, indíquenos en qué municipio: </t>
  </si>
  <si>
    <t>Caldas, indíquenos el municipio:</t>
  </si>
  <si>
    <t>Caquetá, indíquenos el municipio:</t>
  </si>
  <si>
    <t>Casanare, indíquenos el municipio:</t>
  </si>
  <si>
    <t>Cauca, indíquenos el municipio:</t>
  </si>
  <si>
    <t>Cesar, indíquenos el municipio:</t>
  </si>
  <si>
    <t>Chocó, indíquenos el municipio:</t>
  </si>
  <si>
    <t>Córdoba, indíquenos en qué municipio: </t>
  </si>
  <si>
    <t>Cundinamarca, indíquenos en qué municipio:</t>
  </si>
  <si>
    <t>Guainía, indíquenos en qué municipio: </t>
  </si>
  <si>
    <t>Guaviare, indíquenos en qué municipio:</t>
  </si>
  <si>
    <t>Huila, indíquenos en qué municipio: </t>
  </si>
  <si>
    <t>La Guajira, indíquenos en qué municipio: </t>
  </si>
  <si>
    <t>Magdalena, indíquenos en qué municipio: </t>
  </si>
  <si>
    <t>Meta, indíquenos en qué municipio: </t>
  </si>
  <si>
    <t>Nariño</t>
  </si>
  <si>
    <t>Norte de Santander, indíquenos en qué municipio: </t>
  </si>
  <si>
    <t>Putumayo</t>
  </si>
  <si>
    <t>Quindío, indíquenos en qué municipio: </t>
  </si>
  <si>
    <t>Risaralda, indíquenos en qué municipio: </t>
  </si>
  <si>
    <t>San Andrés y Providencia, indíquenos en qué municipio: </t>
  </si>
  <si>
    <t>Santander, indíquenos en qué municipio: </t>
  </si>
  <si>
    <t>Sucre</t>
  </si>
  <si>
    <t>Tolima, indíquenos en qué municipio: </t>
  </si>
  <si>
    <t>Valle del Cauca, indíquenos en qué municipio: </t>
  </si>
  <si>
    <t>Vaupés, indíquenos en qué municipio: </t>
  </si>
  <si>
    <t>Vichada, indíquenos en qué municipio: </t>
  </si>
  <si>
    <t>Bogotá, indíquenos en qué municipio: </t>
  </si>
  <si>
    <t>Arauca</t>
  </si>
  <si>
    <t>Bogotá</t>
  </si>
  <si>
    <t>Bogotá D.C</t>
  </si>
  <si>
    <t>Valle del Cauca</t>
  </si>
  <si>
    <t>Jamundí</t>
  </si>
  <si>
    <t>Caldas</t>
  </si>
  <si>
    <t>Manizales</t>
  </si>
  <si>
    <t>Bolívar</t>
  </si>
  <si>
    <t>Cartagena de Indías</t>
  </si>
  <si>
    <t>Atlántico</t>
  </si>
  <si>
    <t>Barranquilla</t>
  </si>
  <si>
    <t>Caquetá</t>
  </si>
  <si>
    <t>Florencia</t>
  </si>
  <si>
    <t>Cali</t>
  </si>
  <si>
    <t>Tolima</t>
  </si>
  <si>
    <t>Ibagué</t>
  </si>
  <si>
    <t>Boyacá</t>
  </si>
  <si>
    <t>Tunja</t>
  </si>
  <si>
    <t>Santander</t>
  </si>
  <si>
    <t>Bucaramanga</t>
  </si>
  <si>
    <t>Cauca</t>
  </si>
  <si>
    <t>Popayán</t>
  </si>
  <si>
    <t>Cesar</t>
  </si>
  <si>
    <t>Valledupar</t>
  </si>
  <si>
    <t>Becerril</t>
  </si>
  <si>
    <t>Cundinamarca</t>
  </si>
  <si>
    <t>Chía</t>
  </si>
  <si>
    <t>Túquerres</t>
  </si>
  <si>
    <t>Risaralda</t>
  </si>
  <si>
    <t>Santa Rosa de Cabal</t>
  </si>
  <si>
    <t>Meta</t>
  </si>
  <si>
    <t>Mesetas</t>
  </si>
  <si>
    <t>Sincelejo</t>
  </si>
  <si>
    <t>Magdalena</t>
  </si>
  <si>
    <t>Santa Marta</t>
  </si>
  <si>
    <t>Plato</t>
  </si>
  <si>
    <t>Casanare</t>
  </si>
  <si>
    <t>Yopal</t>
  </si>
  <si>
    <t>Villavicencio</t>
  </si>
  <si>
    <t>Barrancabermeja</t>
  </si>
  <si>
    <t>Calima</t>
  </si>
  <si>
    <t>El Cerrito</t>
  </si>
  <si>
    <t>Mosquera</t>
  </si>
  <si>
    <t>Ráquira</t>
  </si>
  <si>
    <t>Antioquia</t>
  </si>
  <si>
    <t>Sincé</t>
  </si>
  <si>
    <t>La Guajira</t>
  </si>
  <si>
    <t>Fonseca</t>
  </si>
  <si>
    <t>Guaviare</t>
  </si>
  <si>
    <t>San José del Guaviare</t>
  </si>
  <si>
    <t>Huila</t>
  </si>
  <si>
    <t>Neiva</t>
  </si>
  <si>
    <t>Soacha</t>
  </si>
  <si>
    <t>Puerto Gaitán</t>
  </si>
  <si>
    <t>San Vicente del Caguán</t>
  </si>
  <si>
    <t>Santander de Quilichao</t>
  </si>
  <si>
    <t>Valle del Guamuez</t>
  </si>
  <si>
    <t>Oiba</t>
  </si>
  <si>
    <t>Palmira</t>
  </si>
  <si>
    <t>Cantagallo</t>
  </si>
  <si>
    <t>Frontino</t>
  </si>
  <si>
    <t>Santa Rosa del sur</t>
  </si>
  <si>
    <t>Tuluá</t>
  </si>
  <si>
    <t>Buenaventura</t>
  </si>
  <si>
    <t>San Martín</t>
  </si>
  <si>
    <t>Restrepo</t>
  </si>
  <si>
    <t>Rionegro</t>
  </si>
  <si>
    <t>Peque</t>
  </si>
  <si>
    <t>El Darién</t>
  </si>
  <si>
    <t>El Rosal</t>
  </si>
  <si>
    <t>Cartagena del Chairá</t>
  </si>
  <si>
    <t>Valdivia</t>
  </si>
  <si>
    <t>Pelaya</t>
  </si>
  <si>
    <t>Córdoba</t>
  </si>
  <si>
    <t>Montería</t>
  </si>
  <si>
    <t>Corozal</t>
  </si>
  <si>
    <t>Maceo</t>
  </si>
  <si>
    <t>Caparrapí</t>
  </si>
  <si>
    <t>Acevedo</t>
  </si>
  <si>
    <t>Bituima</t>
  </si>
  <si>
    <t>Arbeláez</t>
  </si>
  <si>
    <t>Quindío</t>
  </si>
  <si>
    <t>Armenia</t>
  </si>
  <si>
    <t>Dibulla</t>
  </si>
  <si>
    <t>Floridablanca</t>
  </si>
  <si>
    <t>El Molino</t>
  </si>
  <si>
    <t>Marinilla</t>
  </si>
  <si>
    <t>Alcalá</t>
  </si>
  <si>
    <t>Cisneros</t>
  </si>
  <si>
    <t>Puerto Leguízamo</t>
  </si>
  <si>
    <t>Corinto</t>
  </si>
  <si>
    <t>Cerro Antonio</t>
  </si>
  <si>
    <t>Pereira</t>
  </si>
  <si>
    <t>La Plata</t>
  </si>
  <si>
    <t>Norte de Santander</t>
  </si>
  <si>
    <t>Ocaña</t>
  </si>
  <si>
    <t>Montelíbano</t>
  </si>
  <si>
    <t>El Carmen de Viboral</t>
  </si>
  <si>
    <t>Guainía</t>
  </si>
  <si>
    <t>Barrancominas</t>
  </si>
  <si>
    <t>Neira</t>
  </si>
  <si>
    <t>Amazonas</t>
  </si>
  <si>
    <t xml:space="preserve">El Encanto (ANM) </t>
  </si>
  <si>
    <t>Coromoro</t>
  </si>
  <si>
    <t>Dosquebradas</t>
  </si>
  <si>
    <t>Pivijay</t>
  </si>
  <si>
    <t>La Dorada</t>
  </si>
  <si>
    <t>San Jacinto</t>
  </si>
  <si>
    <t>Arauquita</t>
  </si>
  <si>
    <t>La Montañita</t>
  </si>
  <si>
    <t>Belén de Umbría</t>
  </si>
  <si>
    <t>Aranzazu</t>
  </si>
  <si>
    <t>Morroa</t>
  </si>
  <si>
    <t>Manatí</t>
  </si>
  <si>
    <t>Tame</t>
  </si>
  <si>
    <t>Caracolí</t>
  </si>
  <si>
    <t>Fusagasugá</t>
  </si>
  <si>
    <t>Chaparral</t>
  </si>
  <si>
    <t>La Vega</t>
  </si>
  <si>
    <t>Los Santos</t>
  </si>
  <si>
    <t>Ginebra</t>
  </si>
  <si>
    <t>Rio Sucio</t>
  </si>
  <si>
    <t>Candelaria</t>
  </si>
  <si>
    <t>Belencito</t>
  </si>
  <si>
    <t>Cúcuta</t>
  </si>
  <si>
    <t>Supía</t>
  </si>
  <si>
    <t>Marmato</t>
  </si>
  <si>
    <t>Abejorral</t>
  </si>
  <si>
    <t>Cravo Norte</t>
  </si>
  <si>
    <t>Repelón</t>
  </si>
  <si>
    <t>Arenal</t>
  </si>
  <si>
    <t>Clemencia</t>
  </si>
  <si>
    <t>Santa Catalina</t>
  </si>
  <si>
    <t>Purísima</t>
  </si>
  <si>
    <t>Belén</t>
  </si>
  <si>
    <t>Chocó</t>
  </si>
  <si>
    <t>Bagadó</t>
  </si>
  <si>
    <t>Pitalito</t>
  </si>
  <si>
    <t>Circasia</t>
  </si>
  <si>
    <t>Fosca</t>
  </si>
  <si>
    <t>Campo de la Cruz</t>
  </si>
  <si>
    <t>San Sebastián de Buenavista</t>
  </si>
  <si>
    <t>Chimichagua</t>
  </si>
  <si>
    <t>Chiriguaná</t>
  </si>
  <si>
    <t>Villanueva</t>
  </si>
  <si>
    <t>Cartago</t>
  </si>
  <si>
    <t>Buenavista</t>
  </si>
  <si>
    <t>Guadalupe</t>
  </si>
  <si>
    <t>Anzoátequi</t>
  </si>
  <si>
    <t>San Benito</t>
  </si>
  <si>
    <t>Duitama</t>
  </si>
  <si>
    <t>Maicao</t>
  </si>
  <si>
    <t>Moniquirá</t>
  </si>
  <si>
    <t>Funza</t>
  </si>
  <si>
    <t>Tenjo</t>
  </si>
  <si>
    <t>Total general</t>
  </si>
  <si>
    <t>Departamento</t>
  </si>
  <si>
    <t xml:space="preserve">cantidad
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</si>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</sst>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0" fontId="2" fillId="0" borderId="0" xfId="0" pivotButton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3" fillId="2" borderId="1" xfId="1" applyFont="1" applyFill="1" applyBorder="1" applyAlignment="1">
      <alignment horizontal="center" vertical="center"/>
    </xf>
    <xf numFmtId="9" fontId="3" fillId="2" borderId="2" xfId="1" applyFont="1" applyFill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10" fontId="2" fillId="3" borderId="0" xfId="1" applyNumberFormat="1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58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Palatino Linotype"/>
        <family val="1"/>
      </font>
    </dxf>
    <dxf>
      <font>
        <name val="Palatino Linotype"/>
        <family val="1"/>
      </font>
    </dxf>
    <dxf>
      <font>
        <name val="Palatino Linotype"/>
        <family val="1"/>
      </font>
    </dxf>
    <dxf>
      <font>
        <name val="Palatino Linotype"/>
        <family val="1"/>
      </font>
    </dxf>
    <dxf>
      <font>
        <name val="Palatino Linotype"/>
        <family val="1"/>
      </font>
    </dxf>
    <dxf>
      <font>
        <name val="Palatino Linotype"/>
        <family val="1"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[RESULTADO FINAL ENCUESTA CONSOL - MUNICIPIOS.xlsx]Departamento!TablaDinámica4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n-US"/>
              <a:t>¿En qué departamento reside?</a:t>
            </a:r>
          </a:p>
        </c:rich>
      </c:tx>
      <c:layout>
        <c:manualLayout>
          <c:xMode val="edge"/>
          <c:yMode val="edge"/>
          <c:x val="8.114440006413455E-2"/>
          <c:y val="8.5846669888285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Departamento!$B$3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4B-460C-82BA-FACC244455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4B-460C-82BA-FACC244455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34B-460C-82BA-FACC244455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34B-460C-82BA-FACC244455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34B-460C-82BA-FACC244455D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34B-460C-82BA-FACC244455D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34B-460C-82BA-FACC244455D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34B-460C-82BA-FACC244455D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34B-460C-82BA-FACC244455D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34B-460C-82BA-FACC244455D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34B-460C-82BA-FACC244455D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34B-460C-82BA-FACC244455D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34B-460C-82BA-FACC244455D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34B-460C-82BA-FACC244455D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34B-460C-82BA-FACC244455D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34B-460C-82BA-FACC244455D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34B-460C-82BA-FACC244455D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34B-460C-82BA-FACC244455D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34B-460C-82BA-FACC244455D3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34B-460C-82BA-FACC244455D3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134B-460C-82BA-FACC244455D3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134B-460C-82BA-FACC244455D3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134B-460C-82BA-FACC244455D3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134B-460C-82BA-FACC244455D3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134B-460C-82BA-FACC244455D3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134B-460C-82BA-FACC244455D3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134B-460C-82BA-FACC244455D3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134B-460C-82BA-FACC244455D3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134B-460C-82BA-FACC244455D3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134B-460C-82BA-FACC244455D3}"/>
              </c:ext>
            </c:extLst>
          </c:dPt>
          <c:cat>
            <c:strRef>
              <c:f>Departamento!$A$4:$A$34</c:f>
              <c:strCache>
                <c:ptCount val="30"/>
                <c:pt idx="0">
                  <c:v>Amazonas</c:v>
                </c:pt>
                <c:pt idx="1">
                  <c:v>Antioquia</c:v>
                </c:pt>
                <c:pt idx="2">
                  <c:v>Arauca</c:v>
                </c:pt>
                <c:pt idx="3">
                  <c:v>Atlántico</c:v>
                </c:pt>
                <c:pt idx="4">
                  <c:v>Bogotá</c:v>
                </c:pt>
                <c:pt idx="5">
                  <c:v>Bolívar</c:v>
                </c:pt>
                <c:pt idx="6">
                  <c:v>Boyacá</c:v>
                </c:pt>
                <c:pt idx="7">
                  <c:v>Caldas</c:v>
                </c:pt>
                <c:pt idx="8">
                  <c:v>Caquetá</c:v>
                </c:pt>
                <c:pt idx="9">
                  <c:v>Casanare</c:v>
                </c:pt>
                <c:pt idx="10">
                  <c:v>Cauca</c:v>
                </c:pt>
                <c:pt idx="11">
                  <c:v>Cesar</c:v>
                </c:pt>
                <c:pt idx="12">
                  <c:v>Chocó</c:v>
                </c:pt>
                <c:pt idx="13">
                  <c:v>Córdoba</c:v>
                </c:pt>
                <c:pt idx="14">
                  <c:v>Cundinamarca</c:v>
                </c:pt>
                <c:pt idx="15">
                  <c:v>Guainía</c:v>
                </c:pt>
                <c:pt idx="16">
                  <c:v>Guaviare</c:v>
                </c:pt>
                <c:pt idx="17">
                  <c:v>Huila</c:v>
                </c:pt>
                <c:pt idx="18">
                  <c:v>La Guajira</c:v>
                </c:pt>
                <c:pt idx="19">
                  <c:v>Magdalena</c:v>
                </c:pt>
                <c:pt idx="20">
                  <c:v>Meta</c:v>
                </c:pt>
                <c:pt idx="21">
                  <c:v>Nariño</c:v>
                </c:pt>
                <c:pt idx="22">
                  <c:v>Norte de Santander</c:v>
                </c:pt>
                <c:pt idx="23">
                  <c:v>Putumayo</c:v>
                </c:pt>
                <c:pt idx="24">
                  <c:v>Quindío</c:v>
                </c:pt>
                <c:pt idx="25">
                  <c:v>Risaralda</c:v>
                </c:pt>
                <c:pt idx="26">
                  <c:v>Santander</c:v>
                </c:pt>
                <c:pt idx="27">
                  <c:v>Sucre</c:v>
                </c:pt>
                <c:pt idx="28">
                  <c:v>Tolima</c:v>
                </c:pt>
                <c:pt idx="29">
                  <c:v>Valle del Cauca</c:v>
                </c:pt>
              </c:strCache>
            </c:strRef>
          </c:cat>
          <c:val>
            <c:numRef>
              <c:f>Departamento!$B$4:$B$34</c:f>
              <c:numCache>
                <c:formatCode>General</c:formatCode>
                <c:ptCount val="30"/>
                <c:pt idx="0">
                  <c:v>1</c:v>
                </c:pt>
                <c:pt idx="1">
                  <c:v>23</c:v>
                </c:pt>
                <c:pt idx="2">
                  <c:v>5</c:v>
                </c:pt>
                <c:pt idx="3">
                  <c:v>9</c:v>
                </c:pt>
                <c:pt idx="4">
                  <c:v>91</c:v>
                </c:pt>
                <c:pt idx="5">
                  <c:v>9</c:v>
                </c:pt>
                <c:pt idx="6">
                  <c:v>9</c:v>
                </c:pt>
                <c:pt idx="7">
                  <c:v>8</c:v>
                </c:pt>
                <c:pt idx="8">
                  <c:v>11</c:v>
                </c:pt>
                <c:pt idx="9">
                  <c:v>5</c:v>
                </c:pt>
                <c:pt idx="10">
                  <c:v>5</c:v>
                </c:pt>
                <c:pt idx="11">
                  <c:v>11</c:v>
                </c:pt>
                <c:pt idx="12">
                  <c:v>1</c:v>
                </c:pt>
                <c:pt idx="13">
                  <c:v>6</c:v>
                </c:pt>
                <c:pt idx="14">
                  <c:v>13</c:v>
                </c:pt>
                <c:pt idx="15">
                  <c:v>1</c:v>
                </c:pt>
                <c:pt idx="16">
                  <c:v>1</c:v>
                </c:pt>
                <c:pt idx="17">
                  <c:v>6</c:v>
                </c:pt>
                <c:pt idx="18">
                  <c:v>6</c:v>
                </c:pt>
                <c:pt idx="19">
                  <c:v>15</c:v>
                </c:pt>
                <c:pt idx="20">
                  <c:v>13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12</c:v>
                </c:pt>
                <c:pt idx="27">
                  <c:v>8</c:v>
                </c:pt>
                <c:pt idx="28">
                  <c:v>5</c:v>
                </c:pt>
                <c:pt idx="2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0-4A16-894E-07C3C85B0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813675316034068"/>
          <c:y val="8.4073168651752461E-2"/>
          <c:w val="0.33333333333333331"/>
          <c:h val="0.88048210580175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1019174</xdr:colOff>
      <xdr:row>10</xdr:row>
      <xdr:rowOff>6350</xdr:rowOff>
    </xdr:from>
    <xdr:to>
      <xdr:col>9</xdr:col>
      <xdr:colOff>565150</xdr:colOff>
      <xdr:row>34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A27A26F-3966-7C31-3806-D5E469E7C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C" refreshedDate="45853.715426388888" createdVersion="8" refreshedVersion="8" minRefreshableVersion="3" recordCount="312" xr:uid="{CFC0E85C-5A99-4DFB-838C-878F1D5DF74C}">
  <cacheSource type="worksheet">
    <worksheetSource name="OfficeForms.Table[¿En qué departamento reside actualmente?_x000a_]"/>
  </cacheSource>
  <cacheFields count="1">
    <cacheField name="¿En qué departamento reside actualmente?_x000a_" numFmtId="0">
      <sharedItems count="30">
        <s v="Arauca"/>
        <s v="Bogotá"/>
        <s v="Valle del Cauca"/>
        <s v="Caldas"/>
        <s v="Bolívar"/>
        <s v="Atlántico"/>
        <s v="Caquetá"/>
        <s v="Tolima"/>
        <s v="Boyacá"/>
        <s v="Santander"/>
        <s v="Cauca"/>
        <s v="Cesar"/>
        <s v="Cundinamarca"/>
        <s v="Nariño"/>
        <s v="Risaralda"/>
        <s v="Meta"/>
        <s v="Sucre"/>
        <s v="Magdalena"/>
        <s v="Casanare"/>
        <s v="Antioquia"/>
        <s v="La Guajira"/>
        <s v="Guaviare"/>
        <s v="Huila"/>
        <s v="Putumayo"/>
        <s v="Córdoba"/>
        <s v="Quindío"/>
        <s v="Norte de Santander"/>
        <s v="Guainía"/>
        <s v="Amazonas"/>
        <s v="Chocó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2">
  <r>
    <x v="0"/>
  </r>
  <r>
    <x v="1"/>
  </r>
  <r>
    <x v="1"/>
  </r>
  <r>
    <x v="1"/>
  </r>
  <r>
    <x v="1"/>
  </r>
  <r>
    <x v="2"/>
  </r>
  <r>
    <x v="1"/>
  </r>
  <r>
    <x v="1"/>
  </r>
  <r>
    <x v="3"/>
  </r>
  <r>
    <x v="4"/>
  </r>
  <r>
    <x v="5"/>
  </r>
  <r>
    <x v="1"/>
  </r>
  <r>
    <x v="6"/>
  </r>
  <r>
    <x v="1"/>
  </r>
  <r>
    <x v="1"/>
  </r>
  <r>
    <x v="2"/>
  </r>
  <r>
    <x v="7"/>
  </r>
  <r>
    <x v="1"/>
  </r>
  <r>
    <x v="8"/>
  </r>
  <r>
    <x v="2"/>
  </r>
  <r>
    <x v="1"/>
  </r>
  <r>
    <x v="2"/>
  </r>
  <r>
    <x v="1"/>
  </r>
  <r>
    <x v="2"/>
  </r>
  <r>
    <x v="1"/>
  </r>
  <r>
    <x v="5"/>
  </r>
  <r>
    <x v="1"/>
  </r>
  <r>
    <x v="9"/>
  </r>
  <r>
    <x v="9"/>
  </r>
  <r>
    <x v="1"/>
  </r>
  <r>
    <x v="1"/>
  </r>
  <r>
    <x v="1"/>
  </r>
  <r>
    <x v="1"/>
  </r>
  <r>
    <x v="9"/>
  </r>
  <r>
    <x v="1"/>
  </r>
  <r>
    <x v="1"/>
  </r>
  <r>
    <x v="10"/>
  </r>
  <r>
    <x v="11"/>
  </r>
  <r>
    <x v="11"/>
  </r>
  <r>
    <x v="12"/>
  </r>
  <r>
    <x v="1"/>
  </r>
  <r>
    <x v="9"/>
  </r>
  <r>
    <x v="1"/>
  </r>
  <r>
    <x v="1"/>
  </r>
  <r>
    <x v="1"/>
  </r>
  <r>
    <x v="1"/>
  </r>
  <r>
    <x v="13"/>
  </r>
  <r>
    <x v="1"/>
  </r>
  <r>
    <x v="1"/>
  </r>
  <r>
    <x v="1"/>
  </r>
  <r>
    <x v="2"/>
  </r>
  <r>
    <x v="14"/>
  </r>
  <r>
    <x v="1"/>
  </r>
  <r>
    <x v="15"/>
  </r>
  <r>
    <x v="1"/>
  </r>
  <r>
    <x v="1"/>
  </r>
  <r>
    <x v="1"/>
  </r>
  <r>
    <x v="1"/>
  </r>
  <r>
    <x v="8"/>
  </r>
  <r>
    <x v="1"/>
  </r>
  <r>
    <x v="2"/>
  </r>
  <r>
    <x v="8"/>
  </r>
  <r>
    <x v="16"/>
  </r>
  <r>
    <x v="1"/>
  </r>
  <r>
    <x v="17"/>
  </r>
  <r>
    <x v="17"/>
  </r>
  <r>
    <x v="17"/>
  </r>
  <r>
    <x v="17"/>
  </r>
  <r>
    <x v="18"/>
  </r>
  <r>
    <x v="7"/>
  </r>
  <r>
    <x v="15"/>
  </r>
  <r>
    <x v="1"/>
  </r>
  <r>
    <x v="9"/>
  </r>
  <r>
    <x v="2"/>
  </r>
  <r>
    <x v="2"/>
  </r>
  <r>
    <x v="12"/>
  </r>
  <r>
    <x v="1"/>
  </r>
  <r>
    <x v="1"/>
  </r>
  <r>
    <x v="8"/>
  </r>
  <r>
    <x v="1"/>
  </r>
  <r>
    <x v="19"/>
  </r>
  <r>
    <x v="1"/>
  </r>
  <r>
    <x v="11"/>
  </r>
  <r>
    <x v="11"/>
  </r>
  <r>
    <x v="18"/>
  </r>
  <r>
    <x v="16"/>
  </r>
  <r>
    <x v="20"/>
  </r>
  <r>
    <x v="19"/>
  </r>
  <r>
    <x v="1"/>
  </r>
  <r>
    <x v="17"/>
  </r>
  <r>
    <x v="21"/>
  </r>
  <r>
    <x v="17"/>
  </r>
  <r>
    <x v="22"/>
  </r>
  <r>
    <x v="1"/>
  </r>
  <r>
    <x v="1"/>
  </r>
  <r>
    <x v="2"/>
  </r>
  <r>
    <x v="15"/>
  </r>
  <r>
    <x v="15"/>
  </r>
  <r>
    <x v="12"/>
  </r>
  <r>
    <x v="1"/>
  </r>
  <r>
    <x v="15"/>
  </r>
  <r>
    <x v="1"/>
  </r>
  <r>
    <x v="6"/>
  </r>
  <r>
    <x v="10"/>
  </r>
  <r>
    <x v="6"/>
  </r>
  <r>
    <x v="1"/>
  </r>
  <r>
    <x v="23"/>
  </r>
  <r>
    <x v="9"/>
  </r>
  <r>
    <x v="2"/>
  </r>
  <r>
    <x v="2"/>
  </r>
  <r>
    <x v="9"/>
  </r>
  <r>
    <x v="17"/>
  </r>
  <r>
    <x v="6"/>
  </r>
  <r>
    <x v="1"/>
  </r>
  <r>
    <x v="1"/>
  </r>
  <r>
    <x v="4"/>
  </r>
  <r>
    <x v="19"/>
  </r>
  <r>
    <x v="4"/>
  </r>
  <r>
    <x v="1"/>
  </r>
  <r>
    <x v="1"/>
  </r>
  <r>
    <x v="2"/>
  </r>
  <r>
    <x v="2"/>
  </r>
  <r>
    <x v="1"/>
  </r>
  <r>
    <x v="15"/>
  </r>
  <r>
    <x v="19"/>
  </r>
  <r>
    <x v="2"/>
  </r>
  <r>
    <x v="1"/>
  </r>
  <r>
    <x v="2"/>
  </r>
  <r>
    <x v="19"/>
  </r>
  <r>
    <x v="2"/>
  </r>
  <r>
    <x v="15"/>
  </r>
  <r>
    <x v="15"/>
  </r>
  <r>
    <x v="15"/>
  </r>
  <r>
    <x v="19"/>
  </r>
  <r>
    <x v="15"/>
  </r>
  <r>
    <x v="19"/>
  </r>
  <r>
    <x v="18"/>
  </r>
  <r>
    <x v="19"/>
  </r>
  <r>
    <x v="2"/>
  </r>
  <r>
    <x v="19"/>
  </r>
  <r>
    <x v="19"/>
  </r>
  <r>
    <x v="4"/>
  </r>
  <r>
    <x v="1"/>
  </r>
  <r>
    <x v="12"/>
  </r>
  <r>
    <x v="6"/>
  </r>
  <r>
    <x v="19"/>
  </r>
  <r>
    <x v="11"/>
  </r>
  <r>
    <x v="24"/>
  </r>
  <r>
    <x v="2"/>
  </r>
  <r>
    <x v="11"/>
  </r>
  <r>
    <x v="1"/>
  </r>
  <r>
    <x v="1"/>
  </r>
  <r>
    <x v="1"/>
  </r>
  <r>
    <x v="1"/>
  </r>
  <r>
    <x v="1"/>
  </r>
  <r>
    <x v="1"/>
  </r>
  <r>
    <x v="1"/>
  </r>
  <r>
    <x v="16"/>
  </r>
  <r>
    <x v="17"/>
  </r>
  <r>
    <x v="19"/>
  </r>
  <r>
    <x v="9"/>
  </r>
  <r>
    <x v="17"/>
  </r>
  <r>
    <x v="17"/>
  </r>
  <r>
    <x v="12"/>
  </r>
  <r>
    <x v="1"/>
  </r>
  <r>
    <x v="1"/>
  </r>
  <r>
    <x v="22"/>
  </r>
  <r>
    <x v="12"/>
  </r>
  <r>
    <x v="12"/>
  </r>
  <r>
    <x v="25"/>
  </r>
  <r>
    <x v="1"/>
  </r>
  <r>
    <x v="20"/>
  </r>
  <r>
    <x v="19"/>
  </r>
  <r>
    <x v="9"/>
  </r>
  <r>
    <x v="20"/>
  </r>
  <r>
    <x v="19"/>
  </r>
  <r>
    <x v="1"/>
  </r>
  <r>
    <x v="2"/>
  </r>
  <r>
    <x v="19"/>
  </r>
  <r>
    <x v="23"/>
  </r>
  <r>
    <x v="10"/>
  </r>
  <r>
    <x v="17"/>
  </r>
  <r>
    <x v="1"/>
  </r>
  <r>
    <x v="16"/>
  </r>
  <r>
    <x v="6"/>
  </r>
  <r>
    <x v="2"/>
  </r>
  <r>
    <x v="18"/>
  </r>
  <r>
    <x v="14"/>
  </r>
  <r>
    <x v="22"/>
  </r>
  <r>
    <x v="6"/>
  </r>
  <r>
    <x v="1"/>
  </r>
  <r>
    <x v="26"/>
  </r>
  <r>
    <x v="1"/>
  </r>
  <r>
    <x v="1"/>
  </r>
  <r>
    <x v="24"/>
  </r>
  <r>
    <x v="19"/>
  </r>
  <r>
    <x v="1"/>
  </r>
  <r>
    <x v="27"/>
  </r>
  <r>
    <x v="20"/>
  </r>
  <r>
    <x v="3"/>
  </r>
  <r>
    <x v="28"/>
  </r>
  <r>
    <x v="2"/>
  </r>
  <r>
    <x v="12"/>
  </r>
  <r>
    <x v="9"/>
  </r>
  <r>
    <x v="14"/>
  </r>
  <r>
    <x v="1"/>
  </r>
  <r>
    <x v="17"/>
  </r>
  <r>
    <x v="2"/>
  </r>
  <r>
    <x v="3"/>
  </r>
  <r>
    <x v="1"/>
  </r>
  <r>
    <x v="4"/>
  </r>
  <r>
    <x v="0"/>
  </r>
  <r>
    <x v="6"/>
  </r>
  <r>
    <x v="24"/>
  </r>
  <r>
    <x v="8"/>
  </r>
  <r>
    <x v="14"/>
  </r>
  <r>
    <x v="10"/>
  </r>
  <r>
    <x v="3"/>
  </r>
  <r>
    <x v="11"/>
  </r>
  <r>
    <x v="3"/>
  </r>
  <r>
    <x v="16"/>
  </r>
  <r>
    <x v="5"/>
  </r>
  <r>
    <x v="1"/>
  </r>
  <r>
    <x v="0"/>
  </r>
  <r>
    <x v="14"/>
  </r>
  <r>
    <x v="19"/>
  </r>
  <r>
    <x v="1"/>
  </r>
  <r>
    <x v="1"/>
  </r>
  <r>
    <x v="12"/>
  </r>
  <r>
    <x v="18"/>
  </r>
  <r>
    <x v="7"/>
  </r>
  <r>
    <x v="1"/>
  </r>
  <r>
    <x v="10"/>
  </r>
  <r>
    <x v="6"/>
  </r>
  <r>
    <x v="9"/>
  </r>
  <r>
    <x v="7"/>
  </r>
  <r>
    <x v="2"/>
  </r>
  <r>
    <x v="16"/>
  </r>
  <r>
    <x v="6"/>
  </r>
  <r>
    <x v="19"/>
  </r>
  <r>
    <x v="15"/>
  </r>
  <r>
    <x v="1"/>
  </r>
  <r>
    <x v="4"/>
  </r>
  <r>
    <x v="19"/>
  </r>
  <r>
    <x v="15"/>
  </r>
  <r>
    <x v="1"/>
  </r>
  <r>
    <x v="17"/>
  </r>
  <r>
    <x v="1"/>
  </r>
  <r>
    <x v="1"/>
  </r>
  <r>
    <x v="3"/>
  </r>
  <r>
    <x v="5"/>
  </r>
  <r>
    <x v="8"/>
  </r>
  <r>
    <x v="26"/>
  </r>
  <r>
    <x v="9"/>
  </r>
  <r>
    <x v="3"/>
  </r>
  <r>
    <x v="3"/>
  </r>
  <r>
    <x v="1"/>
  </r>
  <r>
    <x v="1"/>
  </r>
  <r>
    <x v="19"/>
  </r>
  <r>
    <x v="0"/>
  </r>
  <r>
    <x v="5"/>
  </r>
  <r>
    <x v="4"/>
  </r>
  <r>
    <x v="4"/>
  </r>
  <r>
    <x v="4"/>
  </r>
  <r>
    <x v="24"/>
  </r>
  <r>
    <x v="8"/>
  </r>
  <r>
    <x v="29"/>
  </r>
  <r>
    <x v="22"/>
  </r>
  <r>
    <x v="6"/>
  </r>
  <r>
    <x v="25"/>
  </r>
  <r>
    <x v="19"/>
  </r>
  <r>
    <x v="19"/>
  </r>
  <r>
    <x v="15"/>
  </r>
  <r>
    <x v="5"/>
  </r>
  <r>
    <x v="17"/>
  </r>
  <r>
    <x v="1"/>
  </r>
  <r>
    <x v="1"/>
  </r>
  <r>
    <x v="12"/>
  </r>
  <r>
    <x v="5"/>
  </r>
  <r>
    <x v="17"/>
  </r>
  <r>
    <x v="11"/>
  </r>
  <r>
    <x v="11"/>
  </r>
  <r>
    <x v="26"/>
  </r>
  <r>
    <x v="11"/>
  </r>
  <r>
    <x v="20"/>
  </r>
  <r>
    <x v="11"/>
  </r>
  <r>
    <x v="2"/>
  </r>
  <r>
    <x v="1"/>
  </r>
  <r>
    <x v="16"/>
  </r>
  <r>
    <x v="22"/>
  </r>
  <r>
    <x v="19"/>
  </r>
  <r>
    <x v="7"/>
  </r>
  <r>
    <x v="24"/>
  </r>
  <r>
    <x v="5"/>
  </r>
  <r>
    <x v="5"/>
  </r>
  <r>
    <x v="16"/>
  </r>
  <r>
    <x v="1"/>
  </r>
  <r>
    <x v="1"/>
  </r>
  <r>
    <x v="8"/>
  </r>
  <r>
    <x v="20"/>
  </r>
  <r>
    <x v="24"/>
  </r>
  <r>
    <x v="1"/>
  </r>
  <r>
    <x v="0"/>
  </r>
  <r>
    <x v="22"/>
  </r>
  <r>
    <x v="1"/>
  </r>
  <r>
    <x v="1"/>
  </r>
  <r>
    <x v="8"/>
  </r>
  <r>
    <x v="12"/>
  </r>
  <r>
    <x v="1"/>
  </r>
  <r>
    <x v="12"/>
  </r>
  <r>
    <x v="1"/>
  </r>
  <r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7A4FDC-E372-4CA8-9843-22F1BA74BA6D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mergeItem="1" createdVersion="8" indent="2" outline="1" outlineData="1" multipleFieldFilters="0" chartFormat="7" rowHeaderCaption="Departamento">
  <location ref="A3:B34" firstHeaderRow="1" firstDataRow="1" firstDataCol="1"/>
  <pivotFields count="1">
    <pivotField axis="axisRow" dataField="1" showAll="0">
      <items count="31">
        <item x="28"/>
        <item x="19"/>
        <item x="0"/>
        <item x="5"/>
        <item x="1"/>
        <item x="4"/>
        <item x="8"/>
        <item x="3"/>
        <item x="6"/>
        <item x="18"/>
        <item x="10"/>
        <item x="11"/>
        <item x="29"/>
        <item x="24"/>
        <item x="12"/>
        <item x="27"/>
        <item x="21"/>
        <item x="22"/>
        <item x="20"/>
        <item x="17"/>
        <item x="15"/>
        <item x="13"/>
        <item x="26"/>
        <item x="23"/>
        <item x="25"/>
        <item x="14"/>
        <item x="9"/>
        <item x="16"/>
        <item x="7"/>
        <item x="2"/>
        <item t="default"/>
      </items>
    </pivotField>
  </pivotFields>
  <rowFields count="1">
    <field x="0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cantidad_x000a_" fld="0" subtotal="count" baseField="0" baseItem="0"/>
  </dataFields>
  <formats count="24"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0" type="button" dataOnly="0" labelOnly="1" outline="0" axis="axisRow" fieldPosition="0"/>
    </format>
    <format dxfId="20">
      <pivotArea dataOnly="0" labelOnly="1" fieldPosition="0">
        <references count="1">
          <reference field="0" count="0"/>
        </references>
      </pivotArea>
    </format>
    <format dxfId="19">
      <pivotArea dataOnly="0" labelOnly="1" grandRow="1" outline="0" fieldPosition="0"/>
    </format>
    <format dxfId="18">
      <pivotArea dataOnly="0" labelOnly="1" outline="0" axis="axisValues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fieldPosition="0">
        <references count="1">
          <reference field="0" count="0"/>
        </references>
      </pivotArea>
    </format>
    <format dxfId="13">
      <pivotArea dataOnly="0" labelOnly="1" grandRow="1" outline="0" fieldPosition="0"/>
    </format>
    <format dxfId="12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outline="0" axis="axisValues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chartFormats count="9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3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3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3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3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3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3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3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3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3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3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3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3" format="27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  <chartFormat chart="3" format="28">
      <pivotArea type="data" outline="0" fieldPosition="0">
        <references count="2">
          <reference field="4294967294" count="1" selected="0">
            <x v="0"/>
          </reference>
          <reference field="0" count="1" selected="0">
            <x v="26"/>
          </reference>
        </references>
      </pivotArea>
    </chartFormat>
    <chartFormat chart="3" format="29">
      <pivotArea type="data" outline="0" fieldPosition="0">
        <references count="2">
          <reference field="4294967294" count="1" selected="0">
            <x v="0"/>
          </reference>
          <reference field="0" count="1" selected="0">
            <x v="27"/>
          </reference>
        </references>
      </pivotArea>
    </chartFormat>
    <chartFormat chart="3" format="30">
      <pivotArea type="data" outline="0" fieldPosition="0">
        <references count="2">
          <reference field="4294967294" count="1" selected="0">
            <x v="0"/>
          </reference>
          <reference field="0" count="1" selected="0">
            <x v="28"/>
          </reference>
        </references>
      </pivotArea>
    </chartFormat>
    <chartFormat chart="3" format="31">
      <pivotArea type="data" outline="0" fieldPosition="0">
        <references count="2">
          <reference field="4294967294" count="1" selected="0">
            <x v="0"/>
          </reference>
          <reference field="0" count="1" selected="0">
            <x v="29"/>
          </reference>
        </references>
      </pivotArea>
    </chartFormat>
    <chartFormat chart="4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3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3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35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3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" format="37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4" format="38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39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4" format="40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4" format="4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4" format="42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4" format="43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4" format="44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4" format="45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4" format="46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4" format="47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4" format="48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4" format="49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4" format="50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4" format="5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4" format="52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4" format="53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4" format="54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4" format="55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4" format="56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4" format="57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4" format="58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  <chartFormat chart="4" format="59">
      <pivotArea type="data" outline="0" fieldPosition="0">
        <references count="2">
          <reference field="4294967294" count="1" selected="0">
            <x v="0"/>
          </reference>
          <reference field="0" count="1" selected="0">
            <x v="26"/>
          </reference>
        </references>
      </pivotArea>
    </chartFormat>
    <chartFormat chart="4" format="60">
      <pivotArea type="data" outline="0" fieldPosition="0">
        <references count="2">
          <reference field="4294967294" count="1" selected="0">
            <x v="0"/>
          </reference>
          <reference field="0" count="1" selected="0">
            <x v="27"/>
          </reference>
        </references>
      </pivotArea>
    </chartFormat>
    <chartFormat chart="4" format="61">
      <pivotArea type="data" outline="0" fieldPosition="0">
        <references count="2">
          <reference field="4294967294" count="1" selected="0">
            <x v="0"/>
          </reference>
          <reference field="0" count="1" selected="0">
            <x v="28"/>
          </reference>
        </references>
      </pivotArea>
    </chartFormat>
    <chartFormat chart="4" format="62">
      <pivotArea type="data" outline="0" fieldPosition="0">
        <references count="2">
          <reference field="4294967294" count="1" selected="0">
            <x v="0"/>
          </reference>
          <reference field="0" count="1" selected="0">
            <x v="29"/>
          </reference>
        </references>
      </pivotArea>
    </chartFormat>
    <chartFormat chart="2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2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2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2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2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2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2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2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2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2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2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2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2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2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  <chartFormat chart="2" format="27">
      <pivotArea type="data" outline="0" fieldPosition="0">
        <references count="2">
          <reference field="4294967294" count="1" selected="0">
            <x v="0"/>
          </reference>
          <reference field="0" count="1" selected="0">
            <x v="26"/>
          </reference>
        </references>
      </pivotArea>
    </chartFormat>
    <chartFormat chart="2" format="28">
      <pivotArea type="data" outline="0" fieldPosition="0">
        <references count="2">
          <reference field="4294967294" count="1" selected="0">
            <x v="0"/>
          </reference>
          <reference field="0" count="1" selected="0">
            <x v="27"/>
          </reference>
        </references>
      </pivotArea>
    </chartFormat>
    <chartFormat chart="2" format="29">
      <pivotArea type="data" outline="0" fieldPosition="0">
        <references count="2">
          <reference field="4294967294" count="1" selected="0">
            <x v="0"/>
          </reference>
          <reference field="0" count="1" selected="0">
            <x v="28"/>
          </reference>
        </references>
      </pivotArea>
    </chartFormat>
    <chartFormat chart="2" format="30">
      <pivotArea type="data" outline="0" fieldPosition="0">
        <references count="2">
          <reference field="4294967294" count="1" selected="0">
            <x v="0"/>
          </reference>
          <reference field="0" count="1" selected="0">
            <x v="2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fficeForms.Table" displayName="OfficeForms.Table" ref="A1:AH313" totalsRowShown="0">
  <autoFilter ref="A1:AH313" xr:uid="{00000000-0009-0000-0100-000001000000}"/>
  <sortState xmlns:xlrd2="http://schemas.microsoft.com/office/spreadsheetml/2017/richdata2" ref="A2:AH313">
    <sortCondition ref="A2:A313"/>
  </sortState>
  <tableColumns count="34">
    <tableColumn id="9" xr3:uid="{00000000-0010-0000-0000-000009000000}" name="¿En qué departamento reside actualmente?_x000a_" dataDxfId="57"/>
    <tableColumn id="12" xr3:uid="{00000000-0010-0000-0000-00000C000000}" name="Amazonas, indíquenos el municipio:" dataDxfId="56"/>
    <tableColumn id="15" xr3:uid="{00000000-0010-0000-0000-00000F000000}" name="Antioquia, indíquenos el municipio:_x000a_" dataDxfId="55"/>
    <tableColumn id="18" xr3:uid="{00000000-0010-0000-0000-000012000000}" name="Arauca, indíquenos el municipio:" dataDxfId="54"/>
    <tableColumn id="21" xr3:uid="{00000000-0010-0000-0000-000015000000}" name="Atlántico, indíquenos el municipio:" dataDxfId="53"/>
    <tableColumn id="24" xr3:uid="{00000000-0010-0000-0000-000018000000}" name="Bolívar, indíquenos el municipio:" dataDxfId="52"/>
    <tableColumn id="27" xr3:uid="{00000000-0010-0000-0000-00001B000000}" name="Boyacá, indíquenos en qué municipio: " dataDxfId="51"/>
    <tableColumn id="30" xr3:uid="{00000000-0010-0000-0000-00001E000000}" name="Caldas, indíquenos el municipio:" dataDxfId="50"/>
    <tableColumn id="33" xr3:uid="{00000000-0010-0000-0000-000021000000}" name="Caquetá, indíquenos el municipio:" dataDxfId="49"/>
    <tableColumn id="36" xr3:uid="{00000000-0010-0000-0000-000024000000}" name="Casanare, indíquenos el municipio:" dataDxfId="48"/>
    <tableColumn id="39" xr3:uid="{00000000-0010-0000-0000-000027000000}" name="Cauca, indíquenos el municipio:" dataDxfId="47"/>
    <tableColumn id="42" xr3:uid="{00000000-0010-0000-0000-00002A000000}" name="Cesar, indíquenos el municipio:" dataDxfId="46"/>
    <tableColumn id="45" xr3:uid="{00000000-0010-0000-0000-00002D000000}" name="Chocó, indíquenos el municipio:" dataDxfId="45"/>
    <tableColumn id="48" xr3:uid="{00000000-0010-0000-0000-000030000000}" name="Córdoba, indíquenos en qué municipio: " dataDxfId="44"/>
    <tableColumn id="51" xr3:uid="{00000000-0010-0000-0000-000033000000}" name="Cundinamarca, indíquenos en qué municipio:" dataDxfId="43"/>
    <tableColumn id="54" xr3:uid="{00000000-0010-0000-0000-000036000000}" name="Guainía, indíquenos en qué municipio: " dataDxfId="42"/>
    <tableColumn id="57" xr3:uid="{00000000-0010-0000-0000-000039000000}" name="Guaviare, indíquenos en qué municipio:" dataDxfId="41"/>
    <tableColumn id="60" xr3:uid="{00000000-0010-0000-0000-00003C000000}" name="Huila, indíquenos en qué municipio: " dataDxfId="40"/>
    <tableColumn id="63" xr3:uid="{00000000-0010-0000-0000-00003F000000}" name="La Guajira, indíquenos en qué municipio: " dataDxfId="39"/>
    <tableColumn id="66" xr3:uid="{00000000-0010-0000-0000-000042000000}" name="Magdalena, indíquenos en qué municipio: " dataDxfId="38"/>
    <tableColumn id="69" xr3:uid="{00000000-0010-0000-0000-000045000000}" name="Meta, indíquenos en qué municipio: " dataDxfId="37"/>
    <tableColumn id="72" xr3:uid="{00000000-0010-0000-0000-000048000000}" name="Nariño" dataDxfId="36"/>
    <tableColumn id="75" xr3:uid="{00000000-0010-0000-0000-00004B000000}" name="Norte de Santander, indíquenos en qué municipio: " dataDxfId="35"/>
    <tableColumn id="78" xr3:uid="{00000000-0010-0000-0000-00004E000000}" name="Putumayo" dataDxfId="34"/>
    <tableColumn id="81" xr3:uid="{00000000-0010-0000-0000-000051000000}" name="Quindío, indíquenos en qué municipio: " dataDxfId="33"/>
    <tableColumn id="84" xr3:uid="{00000000-0010-0000-0000-000054000000}" name="Risaralda, indíquenos en qué municipio: " dataDxfId="32"/>
    <tableColumn id="87" xr3:uid="{00000000-0010-0000-0000-000057000000}" name="San Andrés y Providencia, indíquenos en qué municipio: " dataDxfId="31"/>
    <tableColumn id="90" xr3:uid="{00000000-0010-0000-0000-00005A000000}" name="Santander, indíquenos en qué municipio: " dataDxfId="30"/>
    <tableColumn id="93" xr3:uid="{00000000-0010-0000-0000-00005D000000}" name="Sucre" dataDxfId="29"/>
    <tableColumn id="96" xr3:uid="{00000000-0010-0000-0000-000060000000}" name="Tolima, indíquenos en qué municipio: " dataDxfId="28"/>
    <tableColumn id="99" xr3:uid="{00000000-0010-0000-0000-000063000000}" name="Valle del Cauca, indíquenos en qué municipio: " dataDxfId="27"/>
    <tableColumn id="102" xr3:uid="{00000000-0010-0000-0000-000066000000}" name="Vaupés, indíquenos en qué municipio: " dataDxfId="26"/>
    <tableColumn id="105" xr3:uid="{00000000-0010-0000-0000-000069000000}" name="Vichada, indíquenos en qué municipio: " dataDxfId="25"/>
    <tableColumn id="108" xr3:uid="{00000000-0010-0000-0000-00006C000000}" name="Bogotá, indíquenos en qué municipio: " dataDxfId="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3"/>
  <sheetViews>
    <sheetView tabSelected="1" workbookViewId="0">
      <selection activeCell="A2" sqref="A2"/>
    </sheetView>
  </sheetViews>
  <sheetFormatPr baseColWidth="10" defaultColWidth="8.7265625" defaultRowHeight="14.5" x14ac:dyDescent="0.35"/>
  <cols>
    <col min="1" max="34" width="20" bestFit="1" customWidth="1"/>
  </cols>
  <sheetData>
    <row r="1" spans="1:3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 x14ac:dyDescent="0.35">
      <c r="A2" s="1" t="s">
        <v>135</v>
      </c>
      <c r="B2" s="1" t="s">
        <v>136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35">
      <c r="A3" t="s">
        <v>78</v>
      </c>
      <c r="C3" t="s">
        <v>78</v>
      </c>
    </row>
    <row r="4" spans="1:34" x14ac:dyDescent="0.35">
      <c r="A4" t="s">
        <v>78</v>
      </c>
      <c r="C4" t="s">
        <v>78</v>
      </c>
    </row>
    <row r="5" spans="1:34" x14ac:dyDescent="0.35">
      <c r="A5" s="1" t="s">
        <v>78</v>
      </c>
      <c r="B5" s="1"/>
      <c r="C5" s="1" t="s">
        <v>94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35">
      <c r="A6" s="1" t="s">
        <v>78</v>
      </c>
      <c r="B6" s="1"/>
      <c r="C6" s="1" t="s">
        <v>78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35">
      <c r="A7" s="1" t="s">
        <v>78</v>
      </c>
      <c r="B7" s="1"/>
      <c r="C7" s="1" t="s">
        <v>78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35">
      <c r="A8" s="1" t="s">
        <v>78</v>
      </c>
      <c r="B8" s="1"/>
      <c r="C8" s="1" t="s">
        <v>78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35">
      <c r="A9" s="1" t="s">
        <v>78</v>
      </c>
      <c r="B9" s="1"/>
      <c r="C9" s="1" t="s">
        <v>100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35">
      <c r="A10" s="1" t="s">
        <v>78</v>
      </c>
      <c r="B10" s="1"/>
      <c r="C10" s="1" t="s">
        <v>101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35">
      <c r="A11" s="1" t="s">
        <v>78</v>
      </c>
      <c r="B11" s="1"/>
      <c r="C11" s="1" t="s">
        <v>78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35">
      <c r="A12" s="1" t="s">
        <v>78</v>
      </c>
      <c r="B12" s="1"/>
      <c r="C12" s="1" t="s">
        <v>78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35">
      <c r="A13" s="1" t="s">
        <v>78</v>
      </c>
      <c r="B13" s="1"/>
      <c r="C13" s="1" t="s">
        <v>105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x14ac:dyDescent="0.35">
      <c r="A14" s="1" t="s">
        <v>78</v>
      </c>
      <c r="B14" s="1"/>
      <c r="C14" s="1" t="s">
        <v>110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35">
      <c r="A15" s="1" t="s">
        <v>78</v>
      </c>
      <c r="B15" s="1"/>
      <c r="C15" s="1" t="s">
        <v>78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35">
      <c r="A16" s="1" t="s">
        <v>78</v>
      </c>
      <c r="B16" s="1"/>
      <c r="C16" s="1" t="s">
        <v>120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x14ac:dyDescent="0.35">
      <c r="A17" s="1" t="s">
        <v>78</v>
      </c>
      <c r="B17" s="1"/>
      <c r="C17" s="1" t="s">
        <v>122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x14ac:dyDescent="0.35">
      <c r="A18" s="1" t="s">
        <v>78</v>
      </c>
      <c r="B18" s="1"/>
      <c r="C18" s="1" t="s">
        <v>131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x14ac:dyDescent="0.35">
      <c r="A19" s="1" t="s">
        <v>78</v>
      </c>
      <c r="B19" s="1"/>
      <c r="C19" s="1" t="s">
        <v>149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x14ac:dyDescent="0.35">
      <c r="A20" s="1" t="s">
        <v>78</v>
      </c>
      <c r="B20" s="1"/>
      <c r="C20" s="1" t="s">
        <v>105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x14ac:dyDescent="0.35">
      <c r="A21" s="1" t="s">
        <v>78</v>
      </c>
      <c r="B21" s="1"/>
      <c r="C21" s="1" t="s">
        <v>78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x14ac:dyDescent="0.35">
      <c r="A22" s="1" t="s">
        <v>78</v>
      </c>
      <c r="B22" s="1"/>
      <c r="C22" s="1" t="s">
        <v>161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x14ac:dyDescent="0.35">
      <c r="A23" s="1" t="s">
        <v>78</v>
      </c>
      <c r="B23" s="1"/>
      <c r="C23" s="1" t="s">
        <v>78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x14ac:dyDescent="0.35">
      <c r="A24" s="1" t="s">
        <v>78</v>
      </c>
      <c r="B24" s="1"/>
      <c r="C24" s="1" t="s">
        <v>78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x14ac:dyDescent="0.35">
      <c r="A25" s="1" t="s">
        <v>78</v>
      </c>
      <c r="B25" s="1"/>
      <c r="C25" s="1" t="s">
        <v>120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x14ac:dyDescent="0.35">
      <c r="A26" t="s">
        <v>34</v>
      </c>
      <c r="D26" t="s">
        <v>34</v>
      </c>
    </row>
    <row r="27" spans="1:34" x14ac:dyDescent="0.35">
      <c r="A27" s="1" t="s">
        <v>34</v>
      </c>
      <c r="B27" s="1"/>
      <c r="C27" s="1"/>
      <c r="D27" s="1" t="s">
        <v>142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x14ac:dyDescent="0.35">
      <c r="A28" s="1" t="s">
        <v>34</v>
      </c>
      <c r="B28" s="1"/>
      <c r="C28" s="1"/>
      <c r="D28" s="1" t="s">
        <v>148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x14ac:dyDescent="0.35">
      <c r="A29" s="1" t="s">
        <v>34</v>
      </c>
      <c r="B29" s="1"/>
      <c r="C29" s="1"/>
      <c r="D29" s="1" t="s">
        <v>162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x14ac:dyDescent="0.35">
      <c r="A30" s="1" t="s">
        <v>34</v>
      </c>
      <c r="B30" s="1"/>
      <c r="C30" s="1"/>
      <c r="D30" s="1" t="s">
        <v>34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x14ac:dyDescent="0.35">
      <c r="A31" t="s">
        <v>43</v>
      </c>
      <c r="E31" t="s">
        <v>44</v>
      </c>
    </row>
    <row r="32" spans="1:34" x14ac:dyDescent="0.35">
      <c r="A32" t="s">
        <v>43</v>
      </c>
      <c r="E32" t="s">
        <v>44</v>
      </c>
    </row>
    <row r="33" spans="1:34" x14ac:dyDescent="0.35">
      <c r="A33" s="1" t="s">
        <v>43</v>
      </c>
      <c r="B33" s="1"/>
      <c r="C33" s="1"/>
      <c r="D33" s="1"/>
      <c r="E33" s="1" t="s">
        <v>147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x14ac:dyDescent="0.35">
      <c r="A34" s="1" t="s">
        <v>43</v>
      </c>
      <c r="B34" s="1"/>
      <c r="C34" s="1"/>
      <c r="D34" s="1"/>
      <c r="E34" s="1" t="s">
        <v>156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x14ac:dyDescent="0.35">
      <c r="A35" s="1" t="s">
        <v>43</v>
      </c>
      <c r="B35" s="1"/>
      <c r="C35" s="1"/>
      <c r="D35" s="1"/>
      <c r="E35" s="1" t="s">
        <v>163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x14ac:dyDescent="0.35">
      <c r="A36" s="1" t="s">
        <v>43</v>
      </c>
      <c r="B36" s="1"/>
      <c r="C36" s="1"/>
      <c r="D36" s="1"/>
      <c r="E36" s="1" t="s">
        <v>44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x14ac:dyDescent="0.35">
      <c r="A37" s="1" t="s">
        <v>43</v>
      </c>
      <c r="B37" s="1"/>
      <c r="C37" s="1"/>
      <c r="D37" s="1"/>
      <c r="E37" s="1" t="s">
        <v>174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x14ac:dyDescent="0.35">
      <c r="A38" s="1" t="s">
        <v>43</v>
      </c>
      <c r="B38" s="1"/>
      <c r="C38" s="1"/>
      <c r="D38" s="1"/>
      <c r="E38" s="1" t="s">
        <v>44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x14ac:dyDescent="0.35">
      <c r="A39" s="1" t="s">
        <v>43</v>
      </c>
      <c r="B39" s="1"/>
      <c r="C39" s="1"/>
      <c r="D39" s="1"/>
      <c r="E39" s="1" t="s">
        <v>44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x14ac:dyDescent="0.35">
      <c r="A40" t="s">
        <v>35</v>
      </c>
      <c r="AH40" t="s">
        <v>36</v>
      </c>
    </row>
    <row r="41" spans="1:34" x14ac:dyDescent="0.35">
      <c r="A41" t="s">
        <v>35</v>
      </c>
      <c r="AH41" t="s">
        <v>36</v>
      </c>
    </row>
    <row r="42" spans="1:34" x14ac:dyDescent="0.35">
      <c r="A42" t="s">
        <v>35</v>
      </c>
      <c r="AH42" t="s">
        <v>36</v>
      </c>
    </row>
    <row r="43" spans="1:34" x14ac:dyDescent="0.35">
      <c r="A43" t="s">
        <v>35</v>
      </c>
      <c r="AH43" t="s">
        <v>36</v>
      </c>
    </row>
    <row r="44" spans="1:34" x14ac:dyDescent="0.35">
      <c r="A44" t="s">
        <v>35</v>
      </c>
      <c r="AH44" t="s">
        <v>36</v>
      </c>
    </row>
    <row r="45" spans="1:34" x14ac:dyDescent="0.35">
      <c r="A45" t="s">
        <v>35</v>
      </c>
      <c r="AH45" t="s">
        <v>36</v>
      </c>
    </row>
    <row r="46" spans="1:34" x14ac:dyDescent="0.35">
      <c r="A46" t="s">
        <v>35</v>
      </c>
      <c r="AH46" t="s">
        <v>36</v>
      </c>
    </row>
    <row r="47" spans="1:34" x14ac:dyDescent="0.35">
      <c r="A47" t="s">
        <v>35</v>
      </c>
      <c r="AH47" t="s">
        <v>36</v>
      </c>
    </row>
    <row r="48" spans="1:34" x14ac:dyDescent="0.35">
      <c r="A48" t="s">
        <v>35</v>
      </c>
      <c r="AH48" t="s">
        <v>36</v>
      </c>
    </row>
    <row r="49" spans="1:34" x14ac:dyDescent="0.35">
      <c r="A49" t="s">
        <v>35</v>
      </c>
      <c r="AH49" t="s">
        <v>36</v>
      </c>
    </row>
    <row r="50" spans="1:34" x14ac:dyDescent="0.35">
      <c r="A50" t="s">
        <v>35</v>
      </c>
      <c r="AH50" t="s">
        <v>36</v>
      </c>
    </row>
    <row r="51" spans="1:34" x14ac:dyDescent="0.35">
      <c r="A51" t="s">
        <v>35</v>
      </c>
      <c r="AH51" t="s">
        <v>36</v>
      </c>
    </row>
    <row r="52" spans="1:34" x14ac:dyDescent="0.35">
      <c r="A52" t="s">
        <v>35</v>
      </c>
      <c r="AH52" t="s">
        <v>36</v>
      </c>
    </row>
    <row r="53" spans="1:34" x14ac:dyDescent="0.35">
      <c r="A53" t="s">
        <v>35</v>
      </c>
      <c r="AH53" t="s">
        <v>36</v>
      </c>
    </row>
    <row r="54" spans="1:34" x14ac:dyDescent="0.35">
      <c r="A54" t="s">
        <v>35</v>
      </c>
      <c r="AH54" t="s">
        <v>36</v>
      </c>
    </row>
    <row r="55" spans="1:34" x14ac:dyDescent="0.35">
      <c r="A55" t="s">
        <v>35</v>
      </c>
      <c r="AH55" t="s">
        <v>36</v>
      </c>
    </row>
    <row r="56" spans="1:34" x14ac:dyDescent="0.35">
      <c r="A56" t="s">
        <v>35</v>
      </c>
      <c r="AH56" t="s">
        <v>36</v>
      </c>
    </row>
    <row r="57" spans="1:34" x14ac:dyDescent="0.35">
      <c r="A57" t="s">
        <v>35</v>
      </c>
      <c r="AH57" t="s">
        <v>36</v>
      </c>
    </row>
    <row r="58" spans="1:34" x14ac:dyDescent="0.35">
      <c r="A58" t="s">
        <v>35</v>
      </c>
      <c r="AH58" t="s">
        <v>36</v>
      </c>
    </row>
    <row r="59" spans="1:34" x14ac:dyDescent="0.35">
      <c r="A59" t="s">
        <v>35</v>
      </c>
      <c r="AH59" t="s">
        <v>36</v>
      </c>
    </row>
    <row r="60" spans="1:34" x14ac:dyDescent="0.35">
      <c r="A60" t="s">
        <v>35</v>
      </c>
      <c r="AH60" t="s">
        <v>36</v>
      </c>
    </row>
    <row r="61" spans="1:34" x14ac:dyDescent="0.35">
      <c r="A61" t="s">
        <v>35</v>
      </c>
      <c r="AH61" t="s">
        <v>36</v>
      </c>
    </row>
    <row r="62" spans="1:34" x14ac:dyDescent="0.35">
      <c r="A62" t="s">
        <v>35</v>
      </c>
      <c r="AH62" t="s">
        <v>36</v>
      </c>
    </row>
    <row r="63" spans="1:34" x14ac:dyDescent="0.35">
      <c r="A63" t="s">
        <v>35</v>
      </c>
      <c r="AH63" t="s">
        <v>36</v>
      </c>
    </row>
    <row r="64" spans="1:34" x14ac:dyDescent="0.35">
      <c r="A64" t="s">
        <v>35</v>
      </c>
      <c r="AH64" t="s">
        <v>36</v>
      </c>
    </row>
    <row r="65" spans="1:34" x14ac:dyDescent="0.35">
      <c r="A65" t="s">
        <v>35</v>
      </c>
      <c r="AH65" t="s">
        <v>36</v>
      </c>
    </row>
    <row r="66" spans="1:34" x14ac:dyDescent="0.35">
      <c r="A66" t="s">
        <v>35</v>
      </c>
      <c r="AH66" t="s">
        <v>36</v>
      </c>
    </row>
    <row r="67" spans="1:34" x14ac:dyDescent="0.35">
      <c r="A67" t="s">
        <v>35</v>
      </c>
      <c r="AH67" t="s">
        <v>36</v>
      </c>
    </row>
    <row r="68" spans="1:34" x14ac:dyDescent="0.35">
      <c r="A68" t="s">
        <v>35</v>
      </c>
      <c r="AH68" t="s">
        <v>36</v>
      </c>
    </row>
    <row r="69" spans="1:34" x14ac:dyDescent="0.35">
      <c r="A69" t="s">
        <v>35</v>
      </c>
      <c r="AH69" t="s">
        <v>36</v>
      </c>
    </row>
    <row r="70" spans="1:34" x14ac:dyDescent="0.35">
      <c r="A70" t="s">
        <v>35</v>
      </c>
      <c r="AH70" t="s">
        <v>36</v>
      </c>
    </row>
    <row r="71" spans="1:34" x14ac:dyDescent="0.35">
      <c r="A71" t="s">
        <v>35</v>
      </c>
      <c r="AH71" t="s">
        <v>36</v>
      </c>
    </row>
    <row r="72" spans="1:34" x14ac:dyDescent="0.35">
      <c r="A72" t="s">
        <v>35</v>
      </c>
      <c r="AH72" t="s">
        <v>36</v>
      </c>
    </row>
    <row r="73" spans="1:34" x14ac:dyDescent="0.35">
      <c r="A73" t="s">
        <v>35</v>
      </c>
      <c r="AH73" t="s">
        <v>36</v>
      </c>
    </row>
    <row r="74" spans="1:34" x14ac:dyDescent="0.35">
      <c r="A74" t="s">
        <v>35</v>
      </c>
      <c r="AH74" t="s">
        <v>36</v>
      </c>
    </row>
    <row r="75" spans="1:34" x14ac:dyDescent="0.35">
      <c r="A75" t="s">
        <v>35</v>
      </c>
      <c r="AH75" t="s">
        <v>36</v>
      </c>
    </row>
    <row r="76" spans="1:34" x14ac:dyDescent="0.35">
      <c r="A76" t="s">
        <v>35</v>
      </c>
      <c r="AH76" t="s">
        <v>36</v>
      </c>
    </row>
    <row r="77" spans="1:34" x14ac:dyDescent="0.35">
      <c r="A77" t="s">
        <v>35</v>
      </c>
      <c r="AH77" t="s">
        <v>36</v>
      </c>
    </row>
    <row r="78" spans="1:34" x14ac:dyDescent="0.35">
      <c r="A78" t="s">
        <v>35</v>
      </c>
      <c r="AH78" t="s">
        <v>36</v>
      </c>
    </row>
    <row r="79" spans="1:34" x14ac:dyDescent="0.35">
      <c r="A79" t="s">
        <v>35</v>
      </c>
      <c r="AH79" t="s">
        <v>36</v>
      </c>
    </row>
    <row r="80" spans="1:34" x14ac:dyDescent="0.35">
      <c r="A80" t="s">
        <v>35</v>
      </c>
      <c r="AH80" t="s">
        <v>36</v>
      </c>
    </row>
    <row r="81" spans="1:34" x14ac:dyDescent="0.35">
      <c r="A81" t="s">
        <v>35</v>
      </c>
      <c r="AH81" t="s">
        <v>36</v>
      </c>
    </row>
    <row r="82" spans="1:34" x14ac:dyDescent="0.35">
      <c r="A82" t="s">
        <v>35</v>
      </c>
      <c r="AH82" t="s">
        <v>36</v>
      </c>
    </row>
    <row r="83" spans="1:34" x14ac:dyDescent="0.35">
      <c r="A83" t="s">
        <v>35</v>
      </c>
      <c r="AH83" t="s">
        <v>36</v>
      </c>
    </row>
    <row r="84" spans="1:34" x14ac:dyDescent="0.35">
      <c r="A84" s="1" t="s">
        <v>35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 t="s">
        <v>36</v>
      </c>
    </row>
    <row r="85" spans="1:34" x14ac:dyDescent="0.35">
      <c r="A85" s="1" t="s">
        <v>35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 t="s">
        <v>36</v>
      </c>
    </row>
    <row r="86" spans="1:34" x14ac:dyDescent="0.35">
      <c r="A86" s="1" t="s">
        <v>35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 t="s">
        <v>36</v>
      </c>
    </row>
    <row r="87" spans="1:34" x14ac:dyDescent="0.35">
      <c r="A87" s="1" t="s">
        <v>35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 t="s">
        <v>36</v>
      </c>
    </row>
    <row r="88" spans="1:34" x14ac:dyDescent="0.35">
      <c r="A88" s="1" t="s">
        <v>35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 t="s">
        <v>36</v>
      </c>
    </row>
    <row r="89" spans="1:34" x14ac:dyDescent="0.35">
      <c r="A89" s="1" t="s">
        <v>35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 t="s">
        <v>36</v>
      </c>
    </row>
    <row r="90" spans="1:34" x14ac:dyDescent="0.35">
      <c r="A90" s="1" t="s">
        <v>35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 t="s">
        <v>36</v>
      </c>
    </row>
    <row r="91" spans="1:34" x14ac:dyDescent="0.35">
      <c r="A91" s="1" t="s">
        <v>35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 t="s">
        <v>36</v>
      </c>
    </row>
    <row r="92" spans="1:34" x14ac:dyDescent="0.35">
      <c r="A92" s="1" t="s">
        <v>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 t="s">
        <v>36</v>
      </c>
    </row>
    <row r="93" spans="1:34" x14ac:dyDescent="0.35">
      <c r="A93" s="1" t="s">
        <v>35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 t="s">
        <v>36</v>
      </c>
    </row>
    <row r="94" spans="1:34" x14ac:dyDescent="0.35">
      <c r="A94" s="1" t="s">
        <v>35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 t="s">
        <v>36</v>
      </c>
    </row>
    <row r="95" spans="1:34" x14ac:dyDescent="0.35">
      <c r="A95" s="1" t="s">
        <v>35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 t="s">
        <v>36</v>
      </c>
    </row>
    <row r="96" spans="1:34" x14ac:dyDescent="0.35">
      <c r="A96" s="1" t="s">
        <v>35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 t="s">
        <v>36</v>
      </c>
    </row>
    <row r="97" spans="1:34" x14ac:dyDescent="0.35">
      <c r="A97" s="1" t="s">
        <v>35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 t="s">
        <v>36</v>
      </c>
    </row>
    <row r="98" spans="1:34" x14ac:dyDescent="0.35">
      <c r="A98" s="1" t="s">
        <v>35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 t="s">
        <v>36</v>
      </c>
    </row>
    <row r="99" spans="1:34" x14ac:dyDescent="0.35">
      <c r="A99" s="1" t="s">
        <v>35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 t="s">
        <v>36</v>
      </c>
    </row>
    <row r="100" spans="1:34" x14ac:dyDescent="0.35">
      <c r="A100" s="1" t="s">
        <v>35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 t="s">
        <v>36</v>
      </c>
    </row>
    <row r="101" spans="1:34" x14ac:dyDescent="0.35">
      <c r="A101" s="1" t="s">
        <v>35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 t="s">
        <v>36</v>
      </c>
    </row>
    <row r="102" spans="1:34" x14ac:dyDescent="0.35">
      <c r="A102" s="1" t="s">
        <v>35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 t="s">
        <v>36</v>
      </c>
    </row>
    <row r="103" spans="1:34" x14ac:dyDescent="0.35">
      <c r="A103" s="1" t="s">
        <v>35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 t="s">
        <v>36</v>
      </c>
    </row>
    <row r="104" spans="1:34" x14ac:dyDescent="0.35">
      <c r="A104" s="1" t="s">
        <v>35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 t="s">
        <v>36</v>
      </c>
    </row>
    <row r="105" spans="1:34" x14ac:dyDescent="0.35">
      <c r="A105" s="1" t="s">
        <v>35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 t="s">
        <v>36</v>
      </c>
    </row>
    <row r="106" spans="1:34" x14ac:dyDescent="0.35">
      <c r="A106" s="1" t="s">
        <v>35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 t="s">
        <v>36</v>
      </c>
    </row>
    <row r="107" spans="1:34" x14ac:dyDescent="0.35">
      <c r="A107" s="1" t="s">
        <v>35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 t="s">
        <v>36</v>
      </c>
    </row>
    <row r="108" spans="1:34" x14ac:dyDescent="0.35">
      <c r="A108" s="1" t="s">
        <v>35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 t="s">
        <v>36</v>
      </c>
    </row>
    <row r="109" spans="1:34" x14ac:dyDescent="0.35">
      <c r="A109" s="1" t="s">
        <v>35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 t="s">
        <v>36</v>
      </c>
    </row>
    <row r="110" spans="1:34" x14ac:dyDescent="0.35">
      <c r="A110" s="1" t="s">
        <v>35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 t="s">
        <v>36</v>
      </c>
    </row>
    <row r="111" spans="1:34" x14ac:dyDescent="0.35">
      <c r="A111" s="1" t="s">
        <v>35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 t="s">
        <v>36</v>
      </c>
    </row>
    <row r="112" spans="1:34" x14ac:dyDescent="0.35">
      <c r="A112" s="1" t="s">
        <v>35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 t="s">
        <v>36</v>
      </c>
    </row>
    <row r="113" spans="1:34" x14ac:dyDescent="0.35">
      <c r="A113" s="1" t="s">
        <v>35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 t="s">
        <v>36</v>
      </c>
    </row>
    <row r="114" spans="1:34" x14ac:dyDescent="0.35">
      <c r="A114" s="1" t="s">
        <v>35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 t="s">
        <v>36</v>
      </c>
    </row>
    <row r="115" spans="1:34" x14ac:dyDescent="0.35">
      <c r="A115" s="1" t="s">
        <v>35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 t="s">
        <v>36</v>
      </c>
    </row>
    <row r="116" spans="1:34" x14ac:dyDescent="0.35">
      <c r="A116" s="1" t="s">
        <v>35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 t="s">
        <v>36</v>
      </c>
    </row>
    <row r="117" spans="1:34" x14ac:dyDescent="0.35">
      <c r="A117" s="1" t="s">
        <v>35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 t="s">
        <v>36</v>
      </c>
    </row>
    <row r="118" spans="1:34" x14ac:dyDescent="0.35">
      <c r="A118" s="1" t="s">
        <v>35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 t="s">
        <v>36</v>
      </c>
    </row>
    <row r="119" spans="1:34" x14ac:dyDescent="0.35">
      <c r="A119" s="1" t="s">
        <v>35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 t="s">
        <v>36</v>
      </c>
    </row>
    <row r="120" spans="1:34" x14ac:dyDescent="0.35">
      <c r="A120" s="1" t="s">
        <v>35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 t="s">
        <v>36</v>
      </c>
    </row>
    <row r="121" spans="1:34" x14ac:dyDescent="0.35">
      <c r="A121" s="1" t="s">
        <v>35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 t="s">
        <v>36</v>
      </c>
    </row>
    <row r="122" spans="1:34" x14ac:dyDescent="0.35">
      <c r="A122" s="1" t="s">
        <v>35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 t="s">
        <v>36</v>
      </c>
    </row>
    <row r="123" spans="1:34" x14ac:dyDescent="0.35">
      <c r="A123" s="1" t="s">
        <v>35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 t="s">
        <v>36</v>
      </c>
    </row>
    <row r="124" spans="1:34" x14ac:dyDescent="0.35">
      <c r="A124" s="1" t="s">
        <v>35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 t="s">
        <v>36</v>
      </c>
    </row>
    <row r="125" spans="1:34" x14ac:dyDescent="0.35">
      <c r="A125" s="1" t="s">
        <v>35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 t="s">
        <v>36</v>
      </c>
    </row>
    <row r="126" spans="1:34" x14ac:dyDescent="0.35">
      <c r="A126" s="1" t="s">
        <v>35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 t="s">
        <v>36</v>
      </c>
    </row>
    <row r="127" spans="1:34" x14ac:dyDescent="0.35">
      <c r="A127" s="1" t="s">
        <v>35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 t="s">
        <v>36</v>
      </c>
    </row>
    <row r="128" spans="1:34" x14ac:dyDescent="0.35">
      <c r="A128" s="1" t="s">
        <v>35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 t="s">
        <v>36</v>
      </c>
    </row>
    <row r="129" spans="1:34" x14ac:dyDescent="0.35">
      <c r="A129" s="1" t="s">
        <v>35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 t="s">
        <v>36</v>
      </c>
    </row>
    <row r="130" spans="1:34" x14ac:dyDescent="0.35">
      <c r="A130" s="1" t="s">
        <v>35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 t="s">
        <v>36</v>
      </c>
    </row>
    <row r="131" spans="1:34" x14ac:dyDescent="0.35">
      <c r="A131" t="s">
        <v>41</v>
      </c>
      <c r="F131" t="s">
        <v>42</v>
      </c>
    </row>
    <row r="132" spans="1:34" x14ac:dyDescent="0.35">
      <c r="A132" s="1" t="s">
        <v>41</v>
      </c>
      <c r="B132" s="1"/>
      <c r="C132" s="1"/>
      <c r="D132" s="1"/>
      <c r="E132" s="1"/>
      <c r="F132" s="1" t="s">
        <v>93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x14ac:dyDescent="0.35">
      <c r="A133" s="1" t="s">
        <v>41</v>
      </c>
      <c r="B133" s="1"/>
      <c r="C133" s="1"/>
      <c r="D133" s="1"/>
      <c r="E133" s="1"/>
      <c r="F133" s="1" t="s">
        <v>95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x14ac:dyDescent="0.35">
      <c r="A134" s="1" t="s">
        <v>41</v>
      </c>
      <c r="B134" s="1"/>
      <c r="C134" s="1"/>
      <c r="D134" s="1"/>
      <c r="E134" s="1"/>
      <c r="F134" s="1" t="s">
        <v>42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x14ac:dyDescent="0.35">
      <c r="A135" s="1" t="s">
        <v>41</v>
      </c>
      <c r="B135" s="1"/>
      <c r="C135" s="1"/>
      <c r="D135" s="1"/>
      <c r="E135" s="1"/>
      <c r="F135" s="1" t="s">
        <v>141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x14ac:dyDescent="0.35">
      <c r="A136" s="1" t="s">
        <v>41</v>
      </c>
      <c r="B136" s="1"/>
      <c r="C136" s="1"/>
      <c r="D136" s="1"/>
      <c r="E136" s="1"/>
      <c r="F136" s="1" t="s">
        <v>42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x14ac:dyDescent="0.35">
      <c r="A137" s="1" t="s">
        <v>41</v>
      </c>
      <c r="B137" s="1"/>
      <c r="C137" s="1"/>
      <c r="D137" s="1"/>
      <c r="E137" s="1"/>
      <c r="F137" s="1" t="s">
        <v>164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x14ac:dyDescent="0.35">
      <c r="A138" s="1" t="s">
        <v>41</v>
      </c>
      <c r="B138" s="1"/>
      <c r="C138" s="1"/>
      <c r="D138" s="1"/>
      <c r="E138" s="1"/>
      <c r="F138" s="1" t="s">
        <v>165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x14ac:dyDescent="0.35">
      <c r="A139" s="1" t="s">
        <v>41</v>
      </c>
      <c r="B139" s="1"/>
      <c r="C139" s="1"/>
      <c r="D139" s="1"/>
      <c r="E139" s="1"/>
      <c r="F139" s="1" t="s">
        <v>166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x14ac:dyDescent="0.35">
      <c r="A140" t="s">
        <v>50</v>
      </c>
      <c r="G140" t="s">
        <v>51</v>
      </c>
    </row>
    <row r="141" spans="1:34" x14ac:dyDescent="0.35">
      <c r="A141" t="s">
        <v>50</v>
      </c>
      <c r="G141" t="s">
        <v>51</v>
      </c>
    </row>
    <row r="142" spans="1:34" x14ac:dyDescent="0.35">
      <c r="A142" t="s">
        <v>50</v>
      </c>
      <c r="G142" t="s">
        <v>51</v>
      </c>
    </row>
    <row r="143" spans="1:34" x14ac:dyDescent="0.35">
      <c r="A143" t="s">
        <v>50</v>
      </c>
      <c r="G143" t="s">
        <v>77</v>
      </c>
    </row>
    <row r="144" spans="1:34" x14ac:dyDescent="0.35">
      <c r="A144" s="1" t="s">
        <v>50</v>
      </c>
      <c r="B144" s="1"/>
      <c r="C144" s="1"/>
      <c r="D144" s="1"/>
      <c r="E144" s="1"/>
      <c r="F144" s="1"/>
      <c r="G144" s="1" t="s">
        <v>77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x14ac:dyDescent="0.35">
      <c r="A145" s="1" t="s">
        <v>50</v>
      </c>
      <c r="B145" s="1"/>
      <c r="C145" s="1"/>
      <c r="D145" s="1"/>
      <c r="E145" s="1"/>
      <c r="F145" s="1"/>
      <c r="G145" s="1" t="s">
        <v>157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x14ac:dyDescent="0.35">
      <c r="A146" s="1" t="s">
        <v>50</v>
      </c>
      <c r="B146" s="1"/>
      <c r="C146" s="1"/>
      <c r="D146" s="1"/>
      <c r="E146" s="1"/>
      <c r="F146" s="1"/>
      <c r="G146" s="1" t="s">
        <v>168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x14ac:dyDescent="0.35">
      <c r="A147" s="1" t="s">
        <v>50</v>
      </c>
      <c r="B147" s="1"/>
      <c r="C147" s="1"/>
      <c r="D147" s="1"/>
      <c r="E147" s="1"/>
      <c r="F147" s="1"/>
      <c r="G147" s="1" t="s">
        <v>184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x14ac:dyDescent="0.35">
      <c r="A148" s="1" t="s">
        <v>50</v>
      </c>
      <c r="B148" s="1"/>
      <c r="C148" s="1"/>
      <c r="D148" s="1"/>
      <c r="E148" s="1"/>
      <c r="F148" s="1"/>
      <c r="G148" s="1" t="s">
        <v>186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x14ac:dyDescent="0.35">
      <c r="A149" t="s">
        <v>39</v>
      </c>
      <c r="H149" t="s">
        <v>40</v>
      </c>
    </row>
    <row r="150" spans="1:34" x14ac:dyDescent="0.35">
      <c r="A150" s="1" t="s">
        <v>39</v>
      </c>
      <c r="B150" s="1"/>
      <c r="C150" s="1"/>
      <c r="D150" s="1"/>
      <c r="E150" s="1"/>
      <c r="F150" s="1"/>
      <c r="G150" s="1"/>
      <c r="H150" s="1" t="s">
        <v>134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x14ac:dyDescent="0.35">
      <c r="A151" s="1" t="s">
        <v>39</v>
      </c>
      <c r="B151" s="1"/>
      <c r="C151" s="1"/>
      <c r="D151" s="1"/>
      <c r="E151" s="1"/>
      <c r="F151" s="1"/>
      <c r="G151" s="1"/>
      <c r="H151" s="1" t="s">
        <v>140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x14ac:dyDescent="0.35">
      <c r="A152" s="1" t="s">
        <v>39</v>
      </c>
      <c r="B152" s="1"/>
      <c r="C152" s="1"/>
      <c r="D152" s="1"/>
      <c r="E152" s="1"/>
      <c r="F152" s="1"/>
      <c r="G152" s="1"/>
      <c r="H152" s="1" t="s">
        <v>140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x14ac:dyDescent="0.35">
      <c r="A153" s="1" t="s">
        <v>39</v>
      </c>
      <c r="B153" s="1"/>
      <c r="C153" s="1"/>
      <c r="D153" s="1"/>
      <c r="E153" s="1"/>
      <c r="F153" s="1"/>
      <c r="G153" s="1"/>
      <c r="H153" s="1" t="s">
        <v>145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x14ac:dyDescent="0.35">
      <c r="A154" s="1" t="s">
        <v>39</v>
      </c>
      <c r="B154" s="1"/>
      <c r="C154" s="1"/>
      <c r="D154" s="1"/>
      <c r="E154" s="1"/>
      <c r="F154" s="1"/>
      <c r="G154" s="1"/>
      <c r="H154" s="1" t="s">
        <v>155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x14ac:dyDescent="0.35">
      <c r="A155" s="1" t="s">
        <v>39</v>
      </c>
      <c r="B155" s="1"/>
      <c r="C155" s="1"/>
      <c r="D155" s="1"/>
      <c r="E155" s="1"/>
      <c r="F155" s="1"/>
      <c r="G155" s="1"/>
      <c r="H155" s="1" t="s">
        <v>159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x14ac:dyDescent="0.35">
      <c r="A156" s="1" t="s">
        <v>39</v>
      </c>
      <c r="B156" s="1"/>
      <c r="C156" s="1"/>
      <c r="D156" s="1"/>
      <c r="E156" s="1"/>
      <c r="F156" s="1"/>
      <c r="G156" s="1"/>
      <c r="H156" s="1" t="s">
        <v>160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x14ac:dyDescent="0.35">
      <c r="A157" t="s">
        <v>45</v>
      </c>
      <c r="I157" t="s">
        <v>46</v>
      </c>
    </row>
    <row r="158" spans="1:34" x14ac:dyDescent="0.35">
      <c r="A158" s="1" t="s">
        <v>45</v>
      </c>
      <c r="B158" s="1"/>
      <c r="C158" s="1"/>
      <c r="D158" s="1"/>
      <c r="E158" s="1"/>
      <c r="F158" s="1"/>
      <c r="G158" s="1"/>
      <c r="H158" s="1"/>
      <c r="I158" s="1" t="s">
        <v>88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x14ac:dyDescent="0.35">
      <c r="A159" s="1" t="s">
        <v>45</v>
      </c>
      <c r="B159" s="1"/>
      <c r="C159" s="1"/>
      <c r="D159" s="1"/>
      <c r="E159" s="1"/>
      <c r="F159" s="1"/>
      <c r="G159" s="1"/>
      <c r="H159" s="1"/>
      <c r="I159" s="1" t="s">
        <v>46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x14ac:dyDescent="0.35">
      <c r="A160" s="1" t="s">
        <v>45</v>
      </c>
      <c r="B160" s="1"/>
      <c r="C160" s="1"/>
      <c r="D160" s="1"/>
      <c r="E160" s="1"/>
      <c r="F160" s="1"/>
      <c r="G160" s="1"/>
      <c r="H160" s="1"/>
      <c r="I160" s="1" t="s">
        <v>46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x14ac:dyDescent="0.35">
      <c r="A161" s="1" t="s">
        <v>45</v>
      </c>
      <c r="B161" s="1"/>
      <c r="C161" s="1"/>
      <c r="D161" s="1"/>
      <c r="E161" s="1"/>
      <c r="F161" s="1"/>
      <c r="G161" s="1"/>
      <c r="H161" s="1"/>
      <c r="I161" s="1" t="s">
        <v>104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x14ac:dyDescent="0.35">
      <c r="A162" s="1" t="s">
        <v>45</v>
      </c>
      <c r="B162" s="1"/>
      <c r="C162" s="1"/>
      <c r="D162" s="1"/>
      <c r="E162" s="1"/>
      <c r="F162" s="1"/>
      <c r="G162" s="1"/>
      <c r="H162" s="1"/>
      <c r="I162" s="1" t="s">
        <v>88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x14ac:dyDescent="0.35">
      <c r="A163" s="1" t="s">
        <v>45</v>
      </c>
      <c r="B163" s="1"/>
      <c r="C163" s="1"/>
      <c r="D163" s="1"/>
      <c r="E163" s="1"/>
      <c r="F163" s="1"/>
      <c r="G163" s="1"/>
      <c r="H163" s="1"/>
      <c r="I163" s="1" t="s">
        <v>46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x14ac:dyDescent="0.35">
      <c r="A164" s="1" t="s">
        <v>45</v>
      </c>
      <c r="B164" s="1"/>
      <c r="C164" s="1"/>
      <c r="D164" s="1"/>
      <c r="E164" s="1"/>
      <c r="F164" s="1"/>
      <c r="G164" s="1"/>
      <c r="H164" s="1"/>
      <c r="I164" s="1" t="s">
        <v>143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x14ac:dyDescent="0.35">
      <c r="A165" s="1" t="s">
        <v>45</v>
      </c>
      <c r="B165" s="1"/>
      <c r="C165" s="1"/>
      <c r="D165" s="1"/>
      <c r="E165" s="1"/>
      <c r="F165" s="1"/>
      <c r="G165" s="1"/>
      <c r="H165" s="1"/>
      <c r="I165" s="1" t="s">
        <v>46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x14ac:dyDescent="0.35">
      <c r="A166" s="1" t="s">
        <v>45</v>
      </c>
      <c r="B166" s="1"/>
      <c r="C166" s="1"/>
      <c r="D166" s="1"/>
      <c r="E166" s="1"/>
      <c r="F166" s="1"/>
      <c r="G166" s="1"/>
      <c r="H166" s="1"/>
      <c r="I166" s="1" t="s">
        <v>46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x14ac:dyDescent="0.35">
      <c r="A167" s="1" t="s">
        <v>45</v>
      </c>
      <c r="B167" s="1"/>
      <c r="C167" s="1"/>
      <c r="D167" s="1"/>
      <c r="E167" s="1"/>
      <c r="F167" s="1"/>
      <c r="G167" s="1"/>
      <c r="H167" s="1"/>
      <c r="I167" s="1" t="s">
        <v>46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x14ac:dyDescent="0.35">
      <c r="A168" t="s">
        <v>70</v>
      </c>
      <c r="J168" t="s">
        <v>71</v>
      </c>
    </row>
    <row r="169" spans="1:34" x14ac:dyDescent="0.35">
      <c r="A169" t="s">
        <v>70</v>
      </c>
      <c r="J169" t="s">
        <v>71</v>
      </c>
    </row>
    <row r="170" spans="1:34" x14ac:dyDescent="0.35">
      <c r="A170" s="1" t="s">
        <v>70</v>
      </c>
      <c r="B170" s="1"/>
      <c r="C170" s="1"/>
      <c r="D170" s="1"/>
      <c r="E170" s="1"/>
      <c r="F170" s="1"/>
      <c r="G170" s="1"/>
      <c r="H170" s="1"/>
      <c r="I170" s="1"/>
      <c r="J170" s="1" t="s">
        <v>71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x14ac:dyDescent="0.35">
      <c r="A171" s="1" t="s">
        <v>70</v>
      </c>
      <c r="B171" s="1"/>
      <c r="C171" s="1"/>
      <c r="D171" s="1"/>
      <c r="E171" s="1"/>
      <c r="F171" s="1"/>
      <c r="G171" s="1"/>
      <c r="H171" s="1"/>
      <c r="I171" s="1"/>
      <c r="J171" s="1" t="s">
        <v>71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x14ac:dyDescent="0.35">
      <c r="A172" s="1" t="s">
        <v>70</v>
      </c>
      <c r="B172" s="1"/>
      <c r="C172" s="1"/>
      <c r="D172" s="1"/>
      <c r="E172" s="1"/>
      <c r="F172" s="1"/>
      <c r="G172" s="1"/>
      <c r="H172" s="1"/>
      <c r="I172" s="1"/>
      <c r="J172" s="1" t="s">
        <v>71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x14ac:dyDescent="0.35">
      <c r="A173" t="s">
        <v>54</v>
      </c>
      <c r="K173" t="s">
        <v>55</v>
      </c>
    </row>
    <row r="174" spans="1:34" x14ac:dyDescent="0.35">
      <c r="A174" s="1" t="s">
        <v>54</v>
      </c>
      <c r="B174" s="1"/>
      <c r="C174" s="1"/>
      <c r="D174" s="1"/>
      <c r="E174" s="1"/>
      <c r="F174" s="1"/>
      <c r="G174" s="1"/>
      <c r="H174" s="1"/>
      <c r="I174" s="1"/>
      <c r="J174" s="1"/>
      <c r="K174" s="1" t="s">
        <v>89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x14ac:dyDescent="0.35">
      <c r="A175" s="1" t="s">
        <v>54</v>
      </c>
      <c r="B175" s="1"/>
      <c r="C175" s="1"/>
      <c r="D175" s="1"/>
      <c r="E175" s="1"/>
      <c r="F175" s="1"/>
      <c r="G175" s="1"/>
      <c r="H175" s="1"/>
      <c r="I175" s="1"/>
      <c r="J175" s="1"/>
      <c r="K175" s="1" t="s">
        <v>124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x14ac:dyDescent="0.35">
      <c r="A176" s="1" t="s">
        <v>54</v>
      </c>
      <c r="B176" s="1"/>
      <c r="C176" s="1"/>
      <c r="D176" s="1"/>
      <c r="E176" s="1"/>
      <c r="F176" s="1"/>
      <c r="G176" s="1"/>
      <c r="H176" s="1"/>
      <c r="I176" s="1"/>
      <c r="J176" s="1"/>
      <c r="K176" s="1" t="s">
        <v>55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x14ac:dyDescent="0.35">
      <c r="A177" s="1" t="s">
        <v>54</v>
      </c>
      <c r="B177" s="1"/>
      <c r="C177" s="1"/>
      <c r="D177" s="1"/>
      <c r="E177" s="1"/>
      <c r="F177" s="1"/>
      <c r="G177" s="1"/>
      <c r="H177" s="1"/>
      <c r="I177" s="1"/>
      <c r="J177" s="1"/>
      <c r="K177" s="1" t="s">
        <v>152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x14ac:dyDescent="0.35">
      <c r="A178" t="s">
        <v>56</v>
      </c>
      <c r="L178" t="s">
        <v>57</v>
      </c>
    </row>
    <row r="179" spans="1:34" x14ac:dyDescent="0.35">
      <c r="A179" t="s">
        <v>56</v>
      </c>
      <c r="L179" t="s">
        <v>58</v>
      </c>
    </row>
    <row r="180" spans="1:34" x14ac:dyDescent="0.35">
      <c r="A180" t="s">
        <v>56</v>
      </c>
      <c r="L180" t="s">
        <v>57</v>
      </c>
    </row>
    <row r="181" spans="1:34" x14ac:dyDescent="0.35">
      <c r="A181" t="s">
        <v>56</v>
      </c>
      <c r="L181" t="s">
        <v>57</v>
      </c>
    </row>
    <row r="182" spans="1:34" x14ac:dyDescent="0.35">
      <c r="A182" s="1" t="s">
        <v>56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 t="s">
        <v>106</v>
      </c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x14ac:dyDescent="0.35">
      <c r="A183" s="1" t="s">
        <v>56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 t="s">
        <v>57</v>
      </c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x14ac:dyDescent="0.35">
      <c r="A184" s="1" t="s">
        <v>56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 t="s">
        <v>57</v>
      </c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x14ac:dyDescent="0.35">
      <c r="A185" s="1" t="s">
        <v>56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 t="s">
        <v>57</v>
      </c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x14ac:dyDescent="0.35">
      <c r="A186" s="1" t="s">
        <v>56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 t="s">
        <v>176</v>
      </c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x14ac:dyDescent="0.35">
      <c r="A187" s="1" t="s">
        <v>56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 t="s">
        <v>177</v>
      </c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x14ac:dyDescent="0.35">
      <c r="A188" s="1" t="s">
        <v>56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 t="s">
        <v>57</v>
      </c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x14ac:dyDescent="0.35">
      <c r="A189" s="1" t="s">
        <v>169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 t="s">
        <v>170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x14ac:dyDescent="0.35">
      <c r="A190" s="1" t="s">
        <v>107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 t="s">
        <v>108</v>
      </c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x14ac:dyDescent="0.35">
      <c r="A191" s="1" t="s">
        <v>107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 t="s">
        <v>130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x14ac:dyDescent="0.35">
      <c r="A192" s="1" t="s">
        <v>107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 t="s">
        <v>130</v>
      </c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x14ac:dyDescent="0.35">
      <c r="A193" s="1" t="s">
        <v>107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 t="s">
        <v>167</v>
      </c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x14ac:dyDescent="0.35">
      <c r="A194" s="1" t="s">
        <v>107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 t="s">
        <v>108</v>
      </c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x14ac:dyDescent="0.35">
      <c r="A195" s="1" t="s">
        <v>107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 t="s">
        <v>108</v>
      </c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x14ac:dyDescent="0.35">
      <c r="A196" t="s">
        <v>59</v>
      </c>
      <c r="O196" t="s">
        <v>60</v>
      </c>
    </row>
    <row r="197" spans="1:34" x14ac:dyDescent="0.35">
      <c r="A197" t="s">
        <v>59</v>
      </c>
      <c r="O197" t="s">
        <v>76</v>
      </c>
    </row>
    <row r="198" spans="1:34" x14ac:dyDescent="0.35">
      <c r="A198" t="s">
        <v>59</v>
      </c>
      <c r="O198" t="s">
        <v>86</v>
      </c>
    </row>
    <row r="199" spans="1:34" x14ac:dyDescent="0.35">
      <c r="A199" s="1" t="s">
        <v>59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 t="s">
        <v>103</v>
      </c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x14ac:dyDescent="0.35">
      <c r="A200" s="1" t="s">
        <v>59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 t="s">
        <v>111</v>
      </c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x14ac:dyDescent="0.35">
      <c r="A201" s="1" t="s">
        <v>59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 t="s">
        <v>113</v>
      </c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x14ac:dyDescent="0.35">
      <c r="A202" s="1" t="s">
        <v>59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 t="s">
        <v>114</v>
      </c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x14ac:dyDescent="0.35">
      <c r="A203" s="1" t="s">
        <v>59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 t="s">
        <v>76</v>
      </c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x14ac:dyDescent="0.35">
      <c r="A204" s="1" t="s">
        <v>59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 t="s">
        <v>150</v>
      </c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x14ac:dyDescent="0.35">
      <c r="A205" s="1" t="s">
        <v>59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 t="s">
        <v>173</v>
      </c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x14ac:dyDescent="0.35">
      <c r="A206" s="1" t="s">
        <v>59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 t="s">
        <v>187</v>
      </c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x14ac:dyDescent="0.35">
      <c r="A207" s="1" t="s">
        <v>59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 t="s">
        <v>60</v>
      </c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x14ac:dyDescent="0.35">
      <c r="A208" s="1" t="s">
        <v>59</v>
      </c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 t="s">
        <v>188</v>
      </c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x14ac:dyDescent="0.35">
      <c r="A209" s="1" t="s">
        <v>132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 t="s">
        <v>133</v>
      </c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x14ac:dyDescent="0.35">
      <c r="A210" t="s">
        <v>82</v>
      </c>
      <c r="Q210" t="s">
        <v>83</v>
      </c>
    </row>
    <row r="211" spans="1:34" x14ac:dyDescent="0.35">
      <c r="A211" t="s">
        <v>84</v>
      </c>
      <c r="R211" t="s">
        <v>85</v>
      </c>
    </row>
    <row r="212" spans="1:34" x14ac:dyDescent="0.35">
      <c r="A212" s="1" t="s">
        <v>84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 t="s">
        <v>112</v>
      </c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x14ac:dyDescent="0.35">
      <c r="A213" s="1" t="s">
        <v>84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 t="s">
        <v>127</v>
      </c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x14ac:dyDescent="0.35">
      <c r="A214" s="1" t="s">
        <v>84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 t="s">
        <v>171</v>
      </c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x14ac:dyDescent="0.35">
      <c r="A215" s="1" t="s">
        <v>84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 t="s">
        <v>181</v>
      </c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x14ac:dyDescent="0.35">
      <c r="A216" s="1" t="s">
        <v>84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 t="s">
        <v>85</v>
      </c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x14ac:dyDescent="0.35">
      <c r="A217" t="s">
        <v>80</v>
      </c>
      <c r="S217" t="s">
        <v>81</v>
      </c>
    </row>
    <row r="218" spans="1:34" x14ac:dyDescent="0.35">
      <c r="A218" s="1" t="s">
        <v>80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 t="s">
        <v>117</v>
      </c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x14ac:dyDescent="0.35">
      <c r="A219" s="1" t="s">
        <v>80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 t="s">
        <v>119</v>
      </c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x14ac:dyDescent="0.35">
      <c r="A220" s="1" t="s">
        <v>80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 t="s">
        <v>119</v>
      </c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x14ac:dyDescent="0.35">
      <c r="A221" s="1" t="s">
        <v>80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 t="s">
        <v>178</v>
      </c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x14ac:dyDescent="0.35">
      <c r="A222" s="1" t="s">
        <v>80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 t="s">
        <v>185</v>
      </c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x14ac:dyDescent="0.35">
      <c r="A223" t="s">
        <v>67</v>
      </c>
      <c r="T223" t="s">
        <v>68</v>
      </c>
    </row>
    <row r="224" spans="1:34" x14ac:dyDescent="0.35">
      <c r="A224" t="s">
        <v>67</v>
      </c>
      <c r="T224" t="s">
        <v>69</v>
      </c>
    </row>
    <row r="225" spans="1:34" x14ac:dyDescent="0.35">
      <c r="A225" t="s">
        <v>67</v>
      </c>
      <c r="T225" t="s">
        <v>69</v>
      </c>
    </row>
    <row r="226" spans="1:34" x14ac:dyDescent="0.35">
      <c r="A226" t="s">
        <v>67</v>
      </c>
      <c r="T226" t="s">
        <v>69</v>
      </c>
    </row>
    <row r="227" spans="1:34" x14ac:dyDescent="0.35">
      <c r="A227" t="s">
        <v>67</v>
      </c>
      <c r="T227" t="s">
        <v>68</v>
      </c>
    </row>
    <row r="228" spans="1:34" x14ac:dyDescent="0.35">
      <c r="A228" t="s">
        <v>67</v>
      </c>
      <c r="T228" t="s">
        <v>68</v>
      </c>
    </row>
    <row r="229" spans="1:34" x14ac:dyDescent="0.35">
      <c r="A229" s="1" t="s">
        <v>67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 t="s">
        <v>68</v>
      </c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x14ac:dyDescent="0.35">
      <c r="A230" s="1" t="s">
        <v>67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 t="s">
        <v>68</v>
      </c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x14ac:dyDescent="0.35">
      <c r="A231" s="1" t="s">
        <v>67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 t="s">
        <v>69</v>
      </c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x14ac:dyDescent="0.35">
      <c r="A232" s="1" t="s">
        <v>67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 t="s">
        <v>69</v>
      </c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x14ac:dyDescent="0.35">
      <c r="A233" s="1" t="s">
        <v>67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 t="s">
        <v>125</v>
      </c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x14ac:dyDescent="0.35">
      <c r="A234" s="1" t="s">
        <v>67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 t="s">
        <v>139</v>
      </c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x14ac:dyDescent="0.35">
      <c r="A235" s="1" t="s">
        <v>67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 t="s">
        <v>68</v>
      </c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x14ac:dyDescent="0.35">
      <c r="A236" s="1" t="s">
        <v>67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 t="s">
        <v>68</v>
      </c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x14ac:dyDescent="0.35">
      <c r="A237" s="1" t="s">
        <v>67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 t="s">
        <v>175</v>
      </c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x14ac:dyDescent="0.35">
      <c r="A238" t="s">
        <v>64</v>
      </c>
      <c r="U238" t="s">
        <v>65</v>
      </c>
    </row>
    <row r="239" spans="1:34" x14ac:dyDescent="0.35">
      <c r="A239" t="s">
        <v>64</v>
      </c>
      <c r="U239" t="s">
        <v>72</v>
      </c>
    </row>
    <row r="240" spans="1:34" x14ac:dyDescent="0.35">
      <c r="A240" t="s">
        <v>64</v>
      </c>
      <c r="U240" t="s">
        <v>72</v>
      </c>
    </row>
    <row r="241" spans="1:34" x14ac:dyDescent="0.35">
      <c r="A241" t="s">
        <v>64</v>
      </c>
      <c r="U241" t="s">
        <v>72</v>
      </c>
    </row>
    <row r="242" spans="1:34" x14ac:dyDescent="0.35">
      <c r="A242" s="1" t="s">
        <v>64</v>
      </c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 t="s">
        <v>87</v>
      </c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x14ac:dyDescent="0.35">
      <c r="A243" s="1" t="s">
        <v>64</v>
      </c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 t="s">
        <v>72</v>
      </c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x14ac:dyDescent="0.35">
      <c r="A244" s="1" t="s">
        <v>64</v>
      </c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 t="s">
        <v>98</v>
      </c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x14ac:dyDescent="0.35">
      <c r="A245" s="1" t="s">
        <v>64</v>
      </c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 t="s">
        <v>72</v>
      </c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x14ac:dyDescent="0.35">
      <c r="A246" s="1" t="s">
        <v>64</v>
      </c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 t="s">
        <v>99</v>
      </c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x14ac:dyDescent="0.35">
      <c r="A247" s="1" t="s">
        <v>64</v>
      </c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 t="s">
        <v>72</v>
      </c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x14ac:dyDescent="0.35">
      <c r="A248" s="1" t="s">
        <v>64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 t="s">
        <v>72</v>
      </c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x14ac:dyDescent="0.35">
      <c r="A249" s="1" t="s">
        <v>64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 t="s">
        <v>72</v>
      </c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x14ac:dyDescent="0.35">
      <c r="A250" s="1" t="s">
        <v>64</v>
      </c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 t="s">
        <v>72</v>
      </c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x14ac:dyDescent="0.35">
      <c r="A251" t="s">
        <v>21</v>
      </c>
      <c r="V251" t="s">
        <v>61</v>
      </c>
    </row>
    <row r="252" spans="1:34" x14ac:dyDescent="0.35">
      <c r="A252" s="1" t="s">
        <v>128</v>
      </c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 t="s">
        <v>129</v>
      </c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x14ac:dyDescent="0.35">
      <c r="A253" s="1" t="s">
        <v>128</v>
      </c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 t="s">
        <v>158</v>
      </c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x14ac:dyDescent="0.35">
      <c r="A254" s="1" t="s">
        <v>128</v>
      </c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 t="s">
        <v>158</v>
      </c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x14ac:dyDescent="0.35">
      <c r="A255" s="1" t="s">
        <v>23</v>
      </c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 t="s">
        <v>90</v>
      </c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x14ac:dyDescent="0.35">
      <c r="A256" s="1" t="s">
        <v>23</v>
      </c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 t="s">
        <v>123</v>
      </c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x14ac:dyDescent="0.35">
      <c r="A257" s="1" t="s">
        <v>115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 t="s">
        <v>116</v>
      </c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x14ac:dyDescent="0.35">
      <c r="A258" s="1" t="s">
        <v>115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 t="s">
        <v>172</v>
      </c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x14ac:dyDescent="0.35">
      <c r="A259" t="s">
        <v>62</v>
      </c>
      <c r="Z259" t="s">
        <v>63</v>
      </c>
    </row>
    <row r="260" spans="1:34" x14ac:dyDescent="0.35">
      <c r="A260" s="1" t="s">
        <v>62</v>
      </c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 t="s">
        <v>126</v>
      </c>
      <c r="AA260" s="1"/>
      <c r="AB260" s="1"/>
      <c r="AC260" s="1"/>
      <c r="AD260" s="1"/>
      <c r="AE260" s="1"/>
      <c r="AF260" s="1"/>
      <c r="AG260" s="1"/>
      <c r="AH260" s="1"/>
    </row>
    <row r="261" spans="1:34" x14ac:dyDescent="0.35">
      <c r="A261" s="1" t="s">
        <v>62</v>
      </c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 t="s">
        <v>138</v>
      </c>
      <c r="AA261" s="1"/>
      <c r="AB261" s="1"/>
      <c r="AC261" s="1"/>
      <c r="AD261" s="1"/>
      <c r="AE261" s="1"/>
      <c r="AF261" s="1"/>
      <c r="AG261" s="1"/>
      <c r="AH261" s="1"/>
    </row>
    <row r="262" spans="1:34" x14ac:dyDescent="0.35">
      <c r="A262" s="1" t="s">
        <v>62</v>
      </c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 t="s">
        <v>144</v>
      </c>
      <c r="AA262" s="1"/>
      <c r="AB262" s="1"/>
      <c r="AC262" s="1"/>
      <c r="AD262" s="1"/>
      <c r="AE262" s="1"/>
      <c r="AF262" s="1"/>
      <c r="AG262" s="1"/>
      <c r="AH262" s="1"/>
    </row>
    <row r="263" spans="1:34" x14ac:dyDescent="0.35">
      <c r="A263" s="1" t="s">
        <v>62</v>
      </c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 t="s">
        <v>138</v>
      </c>
      <c r="AA263" s="1"/>
      <c r="AB263" s="1"/>
      <c r="AC263" s="1"/>
      <c r="AD263" s="1"/>
      <c r="AE263" s="1"/>
      <c r="AF263" s="1"/>
      <c r="AG263" s="1"/>
      <c r="AH263" s="1"/>
    </row>
    <row r="264" spans="1:34" x14ac:dyDescent="0.35">
      <c r="A264" t="s">
        <v>52</v>
      </c>
      <c r="AB264" t="s">
        <v>53</v>
      </c>
    </row>
    <row r="265" spans="1:34" x14ac:dyDescent="0.35">
      <c r="A265" t="s">
        <v>52</v>
      </c>
      <c r="AB265" t="s">
        <v>53</v>
      </c>
    </row>
    <row r="266" spans="1:34" x14ac:dyDescent="0.35">
      <c r="A266" t="s">
        <v>52</v>
      </c>
      <c r="AB266" t="s">
        <v>53</v>
      </c>
    </row>
    <row r="267" spans="1:34" x14ac:dyDescent="0.35">
      <c r="A267" t="s">
        <v>52</v>
      </c>
      <c r="AB267" t="s">
        <v>53</v>
      </c>
    </row>
    <row r="268" spans="1:34" x14ac:dyDescent="0.35">
      <c r="A268" t="s">
        <v>52</v>
      </c>
      <c r="AB268" t="s">
        <v>73</v>
      </c>
    </row>
    <row r="269" spans="1:34" x14ac:dyDescent="0.35">
      <c r="A269" s="1" t="s">
        <v>52</v>
      </c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 t="s">
        <v>91</v>
      </c>
      <c r="AC269" s="1"/>
      <c r="AD269" s="1"/>
      <c r="AE269" s="1"/>
      <c r="AF269" s="1"/>
      <c r="AG269" s="1"/>
      <c r="AH269" s="1"/>
    </row>
    <row r="270" spans="1:34" x14ac:dyDescent="0.35">
      <c r="A270" s="1" t="s">
        <v>52</v>
      </c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 t="s">
        <v>73</v>
      </c>
      <c r="AC270" s="1"/>
      <c r="AD270" s="1"/>
      <c r="AE270" s="1"/>
      <c r="AF270" s="1"/>
      <c r="AG270" s="1"/>
      <c r="AH270" s="1"/>
    </row>
    <row r="271" spans="1:34" x14ac:dyDescent="0.35">
      <c r="A271" s="1" t="s">
        <v>52</v>
      </c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 t="s">
        <v>73</v>
      </c>
      <c r="AC271" s="1"/>
      <c r="AD271" s="1"/>
      <c r="AE271" s="1"/>
      <c r="AF271" s="1"/>
      <c r="AG271" s="1"/>
      <c r="AH271" s="1"/>
    </row>
    <row r="272" spans="1:34" x14ac:dyDescent="0.35">
      <c r="A272" s="1" t="s">
        <v>52</v>
      </c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 t="s">
        <v>118</v>
      </c>
      <c r="AC272" s="1"/>
      <c r="AD272" s="1"/>
      <c r="AE272" s="1"/>
      <c r="AF272" s="1"/>
      <c r="AG272" s="1"/>
      <c r="AH272" s="1"/>
    </row>
    <row r="273" spans="1:34" x14ac:dyDescent="0.35">
      <c r="A273" s="1" t="s">
        <v>52</v>
      </c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 t="s">
        <v>137</v>
      </c>
      <c r="AC273" s="1"/>
      <c r="AD273" s="1"/>
      <c r="AE273" s="1"/>
      <c r="AF273" s="1"/>
      <c r="AG273" s="1"/>
      <c r="AH273" s="1"/>
    </row>
    <row r="274" spans="1:34" x14ac:dyDescent="0.35">
      <c r="A274" s="1" t="s">
        <v>52</v>
      </c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 t="s">
        <v>153</v>
      </c>
      <c r="AC274" s="1"/>
      <c r="AD274" s="1"/>
      <c r="AE274" s="1"/>
      <c r="AF274" s="1"/>
      <c r="AG274" s="1"/>
      <c r="AH274" s="1"/>
    </row>
    <row r="275" spans="1:34" x14ac:dyDescent="0.35">
      <c r="A275" s="1" t="s">
        <v>52</v>
      </c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 t="s">
        <v>53</v>
      </c>
      <c r="AC275" s="1"/>
      <c r="AD275" s="1"/>
      <c r="AE275" s="1"/>
      <c r="AF275" s="1"/>
      <c r="AG275" s="1"/>
      <c r="AH275" s="1"/>
    </row>
    <row r="276" spans="1:34" x14ac:dyDescent="0.35">
      <c r="A276" t="s">
        <v>28</v>
      </c>
      <c r="AC276" t="s">
        <v>66</v>
      </c>
    </row>
    <row r="277" spans="1:34" x14ac:dyDescent="0.35">
      <c r="A277" t="s">
        <v>28</v>
      </c>
      <c r="AC277" t="s">
        <v>79</v>
      </c>
    </row>
    <row r="278" spans="1:34" x14ac:dyDescent="0.35">
      <c r="A278" s="1" t="s">
        <v>28</v>
      </c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 t="s">
        <v>109</v>
      </c>
      <c r="AD278" s="1"/>
      <c r="AE278" s="1"/>
      <c r="AF278" s="1"/>
      <c r="AG278" s="1"/>
      <c r="AH278" s="1"/>
    </row>
    <row r="279" spans="1:34" x14ac:dyDescent="0.35">
      <c r="A279" s="1" t="s">
        <v>28</v>
      </c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 t="s">
        <v>109</v>
      </c>
      <c r="AD279" s="1"/>
      <c r="AE279" s="1"/>
      <c r="AF279" s="1"/>
      <c r="AG279" s="1"/>
      <c r="AH279" s="1"/>
    </row>
    <row r="280" spans="1:34" x14ac:dyDescent="0.35">
      <c r="A280" s="1" t="s">
        <v>28</v>
      </c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 t="s">
        <v>146</v>
      </c>
      <c r="AD280" s="1"/>
      <c r="AE280" s="1"/>
      <c r="AF280" s="1"/>
      <c r="AG280" s="1"/>
      <c r="AH280" s="1"/>
    </row>
    <row r="281" spans="1:34" x14ac:dyDescent="0.35">
      <c r="A281" s="1" t="s">
        <v>28</v>
      </c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 t="s">
        <v>66</v>
      </c>
      <c r="AD281" s="1"/>
      <c r="AE281" s="1"/>
      <c r="AF281" s="1"/>
      <c r="AG281" s="1"/>
      <c r="AH281" s="1"/>
    </row>
    <row r="282" spans="1:34" x14ac:dyDescent="0.35">
      <c r="A282" s="1" t="s">
        <v>28</v>
      </c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 t="s">
        <v>180</v>
      </c>
      <c r="AD282" s="1"/>
      <c r="AE282" s="1"/>
      <c r="AF282" s="1"/>
      <c r="AG282" s="1"/>
      <c r="AH282" s="1"/>
    </row>
    <row r="283" spans="1:34" x14ac:dyDescent="0.35">
      <c r="A283" s="1" t="s">
        <v>28</v>
      </c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 t="s">
        <v>183</v>
      </c>
      <c r="AD283" s="1"/>
      <c r="AE283" s="1"/>
      <c r="AF283" s="1"/>
      <c r="AG283" s="1"/>
      <c r="AH283" s="1"/>
    </row>
    <row r="284" spans="1:34" x14ac:dyDescent="0.35">
      <c r="A284" t="s">
        <v>48</v>
      </c>
      <c r="AD284" t="s">
        <v>49</v>
      </c>
    </row>
    <row r="285" spans="1:34" x14ac:dyDescent="0.35">
      <c r="A285" t="s">
        <v>48</v>
      </c>
      <c r="AD285" t="s">
        <v>49</v>
      </c>
    </row>
    <row r="286" spans="1:34" x14ac:dyDescent="0.35">
      <c r="A286" s="1" t="s">
        <v>48</v>
      </c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 t="s">
        <v>151</v>
      </c>
      <c r="AE286" s="1"/>
      <c r="AF286" s="1"/>
      <c r="AG286" s="1"/>
      <c r="AH286" s="1"/>
    </row>
    <row r="287" spans="1:34" x14ac:dyDescent="0.35">
      <c r="A287" s="1" t="s">
        <v>48</v>
      </c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 t="s">
        <v>49</v>
      </c>
      <c r="AE287" s="1"/>
      <c r="AF287" s="1"/>
      <c r="AG287" s="1"/>
      <c r="AH287" s="1"/>
    </row>
    <row r="288" spans="1:34" x14ac:dyDescent="0.35">
      <c r="A288" s="1" t="s">
        <v>48</v>
      </c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 t="s">
        <v>182</v>
      </c>
      <c r="AE288" s="1"/>
      <c r="AF288" s="1"/>
      <c r="AG288" s="1"/>
      <c r="AH288" s="1"/>
    </row>
    <row r="289" spans="1:34" x14ac:dyDescent="0.35">
      <c r="A289" t="s">
        <v>37</v>
      </c>
      <c r="AE289" t="s">
        <v>38</v>
      </c>
    </row>
    <row r="290" spans="1:34" x14ac:dyDescent="0.35">
      <c r="A290" t="s">
        <v>37</v>
      </c>
      <c r="AE290" t="s">
        <v>47</v>
      </c>
    </row>
    <row r="291" spans="1:34" x14ac:dyDescent="0.35">
      <c r="A291" t="s">
        <v>37</v>
      </c>
      <c r="AE291" t="s">
        <v>47</v>
      </c>
    </row>
    <row r="292" spans="1:34" x14ac:dyDescent="0.35">
      <c r="A292" t="s">
        <v>37</v>
      </c>
      <c r="AE292" t="s">
        <v>47</v>
      </c>
    </row>
    <row r="293" spans="1:34" x14ac:dyDescent="0.35">
      <c r="A293" t="s">
        <v>37</v>
      </c>
      <c r="AE293" t="s">
        <v>47</v>
      </c>
    </row>
    <row r="294" spans="1:34" x14ac:dyDescent="0.35">
      <c r="A294" t="s">
        <v>37</v>
      </c>
      <c r="AE294" t="s">
        <v>47</v>
      </c>
    </row>
    <row r="295" spans="1:34" x14ac:dyDescent="0.35">
      <c r="A295" t="s">
        <v>37</v>
      </c>
      <c r="AE295" t="s">
        <v>47</v>
      </c>
    </row>
    <row r="296" spans="1:34" x14ac:dyDescent="0.35">
      <c r="A296" t="s">
        <v>37</v>
      </c>
      <c r="AE296" t="s">
        <v>74</v>
      </c>
    </row>
    <row r="297" spans="1:34" x14ac:dyDescent="0.35">
      <c r="A297" t="s">
        <v>37</v>
      </c>
      <c r="AE297" t="s">
        <v>75</v>
      </c>
    </row>
    <row r="298" spans="1:34" x14ac:dyDescent="0.35">
      <c r="A298" t="s">
        <v>37</v>
      </c>
      <c r="AE298" t="s">
        <v>47</v>
      </c>
    </row>
    <row r="299" spans="1:34" x14ac:dyDescent="0.35">
      <c r="A299" s="1" t="s">
        <v>37</v>
      </c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 t="s">
        <v>47</v>
      </c>
      <c r="AF299" s="1"/>
      <c r="AG299" s="1"/>
      <c r="AH299" s="1"/>
    </row>
    <row r="300" spans="1:34" x14ac:dyDescent="0.35">
      <c r="A300" s="1" t="s">
        <v>37</v>
      </c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 t="s">
        <v>92</v>
      </c>
      <c r="AF300" s="1"/>
      <c r="AG300" s="1"/>
      <c r="AH300" s="1"/>
    </row>
    <row r="301" spans="1:34" x14ac:dyDescent="0.35">
      <c r="A301" s="1" t="s">
        <v>37</v>
      </c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 t="s">
        <v>96</v>
      </c>
      <c r="AF301" s="1"/>
      <c r="AG301" s="1"/>
      <c r="AH301" s="1"/>
    </row>
    <row r="302" spans="1:34" x14ac:dyDescent="0.35">
      <c r="A302" s="1" t="s">
        <v>37</v>
      </c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 t="s">
        <v>38</v>
      </c>
      <c r="AF302" s="1"/>
      <c r="AG302" s="1"/>
      <c r="AH302" s="1"/>
    </row>
    <row r="303" spans="1:34" x14ac:dyDescent="0.35">
      <c r="A303" s="1" t="s">
        <v>37</v>
      </c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 t="s">
        <v>47</v>
      </c>
      <c r="AF303" s="1"/>
      <c r="AG303" s="1"/>
      <c r="AH303" s="1"/>
    </row>
    <row r="304" spans="1:34" x14ac:dyDescent="0.35">
      <c r="A304" s="1" t="s">
        <v>37</v>
      </c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 t="s">
        <v>97</v>
      </c>
      <c r="AF304" s="1"/>
      <c r="AG304" s="1"/>
      <c r="AH304" s="1"/>
    </row>
    <row r="305" spans="1:34" x14ac:dyDescent="0.35">
      <c r="A305" s="1" t="s">
        <v>37</v>
      </c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 t="s">
        <v>47</v>
      </c>
      <c r="AF305" s="1"/>
      <c r="AG305" s="1"/>
      <c r="AH305" s="1"/>
    </row>
    <row r="306" spans="1:34" x14ac:dyDescent="0.35">
      <c r="A306" s="1" t="s">
        <v>37</v>
      </c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 t="s">
        <v>102</v>
      </c>
      <c r="AF306" s="1"/>
      <c r="AG306" s="1"/>
      <c r="AH306" s="1"/>
    </row>
    <row r="307" spans="1:34" x14ac:dyDescent="0.35">
      <c r="A307" s="1" t="s">
        <v>37</v>
      </c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 t="s">
        <v>47</v>
      </c>
      <c r="AF307" s="1"/>
      <c r="AG307" s="1"/>
      <c r="AH307" s="1"/>
    </row>
    <row r="308" spans="1:34" x14ac:dyDescent="0.35">
      <c r="A308" s="1" t="s">
        <v>37</v>
      </c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 t="s">
        <v>121</v>
      </c>
      <c r="AF308" s="1"/>
      <c r="AG308" s="1"/>
      <c r="AH308" s="1"/>
    </row>
    <row r="309" spans="1:34" x14ac:dyDescent="0.35">
      <c r="A309" s="1" t="s">
        <v>37</v>
      </c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 t="s">
        <v>47</v>
      </c>
      <c r="AF309" s="1"/>
      <c r="AG309" s="1"/>
      <c r="AH309" s="1"/>
    </row>
    <row r="310" spans="1:34" x14ac:dyDescent="0.35">
      <c r="A310" s="1" t="s">
        <v>37</v>
      </c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 t="s">
        <v>38</v>
      </c>
      <c r="AF310" s="1"/>
      <c r="AG310" s="1"/>
      <c r="AH310" s="1"/>
    </row>
    <row r="311" spans="1:34" x14ac:dyDescent="0.35">
      <c r="A311" s="1" t="s">
        <v>37</v>
      </c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 t="s">
        <v>47</v>
      </c>
      <c r="AF311" s="1"/>
      <c r="AG311" s="1"/>
      <c r="AH311" s="1"/>
    </row>
    <row r="312" spans="1:34" x14ac:dyDescent="0.35">
      <c r="A312" s="1" t="s">
        <v>37</v>
      </c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 t="s">
        <v>154</v>
      </c>
      <c r="AF312" s="1"/>
      <c r="AG312" s="1"/>
      <c r="AH312" s="1"/>
    </row>
    <row r="313" spans="1:34" x14ac:dyDescent="0.35">
      <c r="A313" s="1" t="s">
        <v>37</v>
      </c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 t="s">
        <v>179</v>
      </c>
      <c r="AF313" s="1"/>
      <c r="AG313" s="1"/>
      <c r="AH313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6EAEB-197B-46E7-9D86-D7D36BBA526A}">
  <dimension ref="A3:C34"/>
  <sheetViews>
    <sheetView topLeftCell="A10" workbookViewId="0">
      <selection activeCell="K23" sqref="K23"/>
    </sheetView>
  </sheetViews>
  <sheetFormatPr baseColWidth="10" defaultColWidth="15.08984375" defaultRowHeight="14.5" x14ac:dyDescent="0.35"/>
  <cols>
    <col min="1" max="1" width="17.36328125" style="3" bestFit="1" customWidth="1"/>
    <col min="2" max="2" width="9.26953125" style="3" bestFit="1" customWidth="1"/>
    <col min="3" max="3" width="6.453125" style="6" bestFit="1" customWidth="1"/>
    <col min="4" max="16384" width="15.08984375" style="3"/>
  </cols>
  <sheetData>
    <row r="3" spans="1:3" x14ac:dyDescent="0.35">
      <c r="A3" s="2" t="s">
        <v>190</v>
      </c>
      <c r="B3" s="3" t="s">
        <v>191</v>
      </c>
      <c r="C3" s="4" t="s">
        <v>192</v>
      </c>
    </row>
    <row r="4" spans="1:3" x14ac:dyDescent="0.35">
      <c r="A4" s="3" t="s">
        <v>135</v>
      </c>
      <c r="B4" s="3">
        <v>1</v>
      </c>
      <c r="C4" s="7">
        <f>GETPIVOTDATA("¿En qué departamento reside actualmente?
",$A$3,"¿En qué departamento reside actualmente?
","Amazonas")/312</f>
        <v>3.205128205128205E-3</v>
      </c>
    </row>
    <row r="5" spans="1:3" x14ac:dyDescent="0.35">
      <c r="A5" s="3" t="s">
        <v>78</v>
      </c>
      <c r="B5" s="3">
        <v>23</v>
      </c>
      <c r="C5" s="7">
        <f>GETPIVOTDATA("¿En qué departamento reside actualmente?
",$A$3,"¿En qué departamento reside actualmente?
","Antioquia")/312</f>
        <v>7.371794871794872E-2</v>
      </c>
    </row>
    <row r="6" spans="1:3" x14ac:dyDescent="0.35">
      <c r="A6" s="3" t="s">
        <v>34</v>
      </c>
      <c r="B6" s="3">
        <v>5</v>
      </c>
      <c r="C6" s="7">
        <f>GETPIVOTDATA("¿En qué departamento reside actualmente?
",$A$3,"¿En qué departamento reside actualmente?
","Arauca")/312</f>
        <v>1.6025641025641024E-2</v>
      </c>
    </row>
    <row r="7" spans="1:3" x14ac:dyDescent="0.35">
      <c r="A7" s="3" t="s">
        <v>43</v>
      </c>
      <c r="B7" s="3">
        <v>9</v>
      </c>
      <c r="C7" s="7">
        <f>GETPIVOTDATA("¿En qué departamento reside actualmente?
",$A$3,"¿En qué departamento reside actualmente?
","Atlántico")/312</f>
        <v>2.8846153846153848E-2</v>
      </c>
    </row>
    <row r="8" spans="1:3" x14ac:dyDescent="0.35">
      <c r="A8" s="3" t="s">
        <v>35</v>
      </c>
      <c r="B8" s="3">
        <v>91</v>
      </c>
      <c r="C8" s="7">
        <f>GETPIVOTDATA("¿En qué departamento reside actualmente?
",$A$3,"¿En qué departamento reside actualmente?
","Bogotá")/312</f>
        <v>0.29166666666666669</v>
      </c>
    </row>
    <row r="9" spans="1:3" x14ac:dyDescent="0.35">
      <c r="A9" s="3" t="s">
        <v>41</v>
      </c>
      <c r="B9" s="3">
        <v>9</v>
      </c>
      <c r="C9" s="7">
        <f>GETPIVOTDATA("¿En qué departamento reside actualmente?
",$A$3,"¿En qué departamento reside actualmente?
","Bolívar")/312</f>
        <v>2.8846153846153848E-2</v>
      </c>
    </row>
    <row r="10" spans="1:3" x14ac:dyDescent="0.35">
      <c r="A10" s="3" t="s">
        <v>50</v>
      </c>
      <c r="B10" s="3">
        <v>9</v>
      </c>
      <c r="C10" s="7">
        <f>GETPIVOTDATA("¿En qué departamento reside actualmente?
",$A$3,"¿En qué departamento reside actualmente?
","Boyacá")/312</f>
        <v>2.8846153846153848E-2</v>
      </c>
    </row>
    <row r="11" spans="1:3" x14ac:dyDescent="0.35">
      <c r="A11" s="3" t="s">
        <v>39</v>
      </c>
      <c r="B11" s="3">
        <v>8</v>
      </c>
      <c r="C11" s="7">
        <f>GETPIVOTDATA("¿En qué departamento reside actualmente?
",$A$3,"¿En qué departamento reside actualmente?
","Caldas")/312</f>
        <v>2.564102564102564E-2</v>
      </c>
    </row>
    <row r="12" spans="1:3" x14ac:dyDescent="0.35">
      <c r="A12" s="3" t="s">
        <v>45</v>
      </c>
      <c r="B12" s="3">
        <v>11</v>
      </c>
      <c r="C12" s="7">
        <f>GETPIVOTDATA("¿En qué departamento reside actualmente?
",$A$3,"¿En qué departamento reside actualmente?
","Caquetá")/312</f>
        <v>3.5256410256410256E-2</v>
      </c>
    </row>
    <row r="13" spans="1:3" x14ac:dyDescent="0.35">
      <c r="A13" s="3" t="s">
        <v>70</v>
      </c>
      <c r="B13" s="3">
        <v>5</v>
      </c>
      <c r="C13" s="7">
        <f>GETPIVOTDATA("¿En qué departamento reside actualmente?
",$A$3,"¿En qué departamento reside actualmente?
","Casanare")/312</f>
        <v>1.6025641025641024E-2</v>
      </c>
    </row>
    <row r="14" spans="1:3" x14ac:dyDescent="0.35">
      <c r="A14" s="3" t="s">
        <v>54</v>
      </c>
      <c r="B14" s="3">
        <v>5</v>
      </c>
      <c r="C14" s="7">
        <f>GETPIVOTDATA("¿En qué departamento reside actualmente?
",$A$3,"¿En qué departamento reside actualmente?
","Cauca")/312</f>
        <v>1.6025641025641024E-2</v>
      </c>
    </row>
    <row r="15" spans="1:3" x14ac:dyDescent="0.35">
      <c r="A15" s="3" t="s">
        <v>56</v>
      </c>
      <c r="B15" s="3">
        <v>11</v>
      </c>
      <c r="C15" s="7">
        <f>GETPIVOTDATA("¿En qué departamento reside actualmente?
",$A$3,"¿En qué departamento reside actualmente?
","Cesar")/312</f>
        <v>3.5256410256410256E-2</v>
      </c>
    </row>
    <row r="16" spans="1:3" x14ac:dyDescent="0.35">
      <c r="A16" s="3" t="s">
        <v>169</v>
      </c>
      <c r="B16" s="3">
        <v>1</v>
      </c>
      <c r="C16" s="7">
        <f>GETPIVOTDATA("¿En qué departamento reside actualmente?
",$A$3,"¿En qué departamento reside actualmente?
","Chocó")/312</f>
        <v>3.205128205128205E-3</v>
      </c>
    </row>
    <row r="17" spans="1:3" x14ac:dyDescent="0.35">
      <c r="A17" s="3" t="s">
        <v>107</v>
      </c>
      <c r="B17" s="3">
        <v>6</v>
      </c>
      <c r="C17" s="7">
        <f>GETPIVOTDATA("¿En qué departamento reside actualmente?
",$A$3,"¿En qué departamento reside actualmente?
","Córdoba")/312</f>
        <v>1.9230769230769232E-2</v>
      </c>
    </row>
    <row r="18" spans="1:3" x14ac:dyDescent="0.35">
      <c r="A18" s="3" t="s">
        <v>59</v>
      </c>
      <c r="B18" s="3">
        <v>13</v>
      </c>
      <c r="C18" s="7">
        <f>GETPIVOTDATA("¿En qué departamento reside actualmente?
",$A$3,"¿En qué departamento reside actualmente?
","Cundinamarca")/312</f>
        <v>4.1666666666666664E-2</v>
      </c>
    </row>
    <row r="19" spans="1:3" x14ac:dyDescent="0.35">
      <c r="A19" s="3" t="s">
        <v>132</v>
      </c>
      <c r="B19" s="3">
        <v>1</v>
      </c>
      <c r="C19" s="7">
        <f>GETPIVOTDATA("¿En qué departamento reside actualmente?
",$A$3,"¿En qué departamento reside actualmente?
","Guainía")/312</f>
        <v>3.205128205128205E-3</v>
      </c>
    </row>
    <row r="20" spans="1:3" x14ac:dyDescent="0.35">
      <c r="A20" s="3" t="s">
        <v>82</v>
      </c>
      <c r="B20" s="3">
        <v>1</v>
      </c>
      <c r="C20" s="7">
        <f>GETPIVOTDATA("¿En qué departamento reside actualmente?
",$A$3,"¿En qué departamento reside actualmente?
","Guaviare")/312</f>
        <v>3.205128205128205E-3</v>
      </c>
    </row>
    <row r="21" spans="1:3" x14ac:dyDescent="0.35">
      <c r="A21" s="3" t="s">
        <v>84</v>
      </c>
      <c r="B21" s="3">
        <v>6</v>
      </c>
      <c r="C21" s="7">
        <f>GETPIVOTDATA("¿En qué departamento reside actualmente?
",$A$3,"¿En qué departamento reside actualmente?
","Huila")/312</f>
        <v>1.9230769230769232E-2</v>
      </c>
    </row>
    <row r="22" spans="1:3" x14ac:dyDescent="0.35">
      <c r="A22" s="3" t="s">
        <v>80</v>
      </c>
      <c r="B22" s="3">
        <v>6</v>
      </c>
      <c r="C22" s="7">
        <f>GETPIVOTDATA("¿En qué departamento reside actualmente?
",$A$3,"¿En qué departamento reside actualmente?
","La Guajira")/312</f>
        <v>1.9230769230769232E-2</v>
      </c>
    </row>
    <row r="23" spans="1:3" x14ac:dyDescent="0.35">
      <c r="A23" s="3" t="s">
        <v>67</v>
      </c>
      <c r="B23" s="3">
        <v>15</v>
      </c>
      <c r="C23" s="7">
        <f>GETPIVOTDATA("¿En qué departamento reside actualmente?
",$A$3,"¿En qué departamento reside actualmente?
","Magdalena")/312</f>
        <v>4.807692307692308E-2</v>
      </c>
    </row>
    <row r="24" spans="1:3" x14ac:dyDescent="0.35">
      <c r="A24" s="3" t="s">
        <v>64</v>
      </c>
      <c r="B24" s="3">
        <v>13</v>
      </c>
      <c r="C24" s="7">
        <f>GETPIVOTDATA("¿En qué departamento reside actualmente?
",$A$3,"¿En qué departamento reside actualmente?
","Meta")/312</f>
        <v>4.1666666666666664E-2</v>
      </c>
    </row>
    <row r="25" spans="1:3" x14ac:dyDescent="0.35">
      <c r="A25" s="3" t="s">
        <v>21</v>
      </c>
      <c r="B25" s="3">
        <v>1</v>
      </c>
      <c r="C25" s="7">
        <f>GETPIVOTDATA("¿En qué departamento reside actualmente?
",$A$3,"¿En qué departamento reside actualmente?
","Nariño")/312</f>
        <v>3.205128205128205E-3</v>
      </c>
    </row>
    <row r="26" spans="1:3" x14ac:dyDescent="0.35">
      <c r="A26" s="3" t="s">
        <v>128</v>
      </c>
      <c r="B26" s="3">
        <v>3</v>
      </c>
      <c r="C26" s="7">
        <f>GETPIVOTDATA("¿En qué departamento reside actualmente?
",$A$3,"¿En qué departamento reside actualmente?
","Norte de Santander")/312</f>
        <v>9.6153846153846159E-3</v>
      </c>
    </row>
    <row r="27" spans="1:3" x14ac:dyDescent="0.35">
      <c r="A27" s="3" t="s">
        <v>23</v>
      </c>
      <c r="B27" s="3">
        <v>2</v>
      </c>
      <c r="C27" s="7">
        <f>GETPIVOTDATA("¿En qué departamento reside actualmente?
",$A$3,"¿En qué departamento reside actualmente?
","Putumayo")/312</f>
        <v>6.41025641025641E-3</v>
      </c>
    </row>
    <row r="28" spans="1:3" x14ac:dyDescent="0.35">
      <c r="A28" s="3" t="s">
        <v>115</v>
      </c>
      <c r="B28" s="3">
        <v>2</v>
      </c>
      <c r="C28" s="7">
        <f>GETPIVOTDATA("¿En qué departamento reside actualmente?
",$A$3,"¿En qué departamento reside actualmente?
","Quindío")/312</f>
        <v>6.41025641025641E-3</v>
      </c>
    </row>
    <row r="29" spans="1:3" x14ac:dyDescent="0.35">
      <c r="A29" s="3" t="s">
        <v>62</v>
      </c>
      <c r="B29" s="3">
        <v>5</v>
      </c>
      <c r="C29" s="7">
        <f>GETPIVOTDATA("¿En qué departamento reside actualmente?
",$A$3,"¿En qué departamento reside actualmente?
","Risaralda")/312</f>
        <v>1.6025641025641024E-2</v>
      </c>
    </row>
    <row r="30" spans="1:3" x14ac:dyDescent="0.35">
      <c r="A30" s="3" t="s">
        <v>52</v>
      </c>
      <c r="B30" s="3">
        <v>12</v>
      </c>
      <c r="C30" s="7">
        <f>GETPIVOTDATA("¿En qué departamento reside actualmente?
",$A$3,"¿En qué departamento reside actualmente?
","Santander")/312</f>
        <v>3.8461538461538464E-2</v>
      </c>
    </row>
    <row r="31" spans="1:3" x14ac:dyDescent="0.35">
      <c r="A31" s="3" t="s">
        <v>28</v>
      </c>
      <c r="B31" s="3">
        <v>8</v>
      </c>
      <c r="C31" s="7">
        <f>GETPIVOTDATA("¿En qué departamento reside actualmente?
",$A$3,"¿En qué departamento reside actualmente?
","Sucre")/312</f>
        <v>2.564102564102564E-2</v>
      </c>
    </row>
    <row r="32" spans="1:3" x14ac:dyDescent="0.35">
      <c r="A32" s="3" t="s">
        <v>48</v>
      </c>
      <c r="B32" s="3">
        <v>5</v>
      </c>
      <c r="C32" s="7">
        <f>GETPIVOTDATA("¿En qué departamento reside actualmente?
",$A$3,"¿En qué departamento reside actualmente?
","Tolima")/312</f>
        <v>1.6025641025641024E-2</v>
      </c>
    </row>
    <row r="33" spans="1:3" x14ac:dyDescent="0.35">
      <c r="A33" s="3" t="s">
        <v>37</v>
      </c>
      <c r="B33" s="3">
        <v>25</v>
      </c>
      <c r="C33" s="7">
        <f>GETPIVOTDATA("¿En qué departamento reside actualmente?
",$A$3,"¿En qué departamento reside actualmente?
","Valle del Cauca")/312</f>
        <v>8.0128205128205135E-2</v>
      </c>
    </row>
    <row r="34" spans="1:3" x14ac:dyDescent="0.35">
      <c r="A34" s="3" t="s">
        <v>189</v>
      </c>
      <c r="B34" s="3">
        <v>312</v>
      </c>
      <c r="C34" s="5">
        <f>SUM(C4:C33)</f>
        <v>0.99999999999999989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11F1FA50668549ACE4691C59C01F93" ma:contentTypeVersion="0" ma:contentTypeDescription="Crear nuevo documento." ma:contentTypeScope="" ma:versionID="e6d71b6bd1af260b8e537df69df25d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528bbcba7b7317dfa319d789ef315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45D010-C747-4776-AA87-DE814314F119}"/>
</file>

<file path=customXml/itemProps2.xml><?xml version="1.0" encoding="utf-8"?>
<ds:datastoreItem xmlns:ds="http://schemas.openxmlformats.org/officeDocument/2006/customXml" ds:itemID="{8C651C5E-7939-4D66-A4AE-BB6F3AC8A95F}"/>
</file>

<file path=customXml/itemProps3.xml><?xml version="1.0" encoding="utf-8"?>
<ds:datastoreItem xmlns:ds="http://schemas.openxmlformats.org/officeDocument/2006/customXml" ds:itemID="{F6678CDB-DA62-46B5-AD72-0E81F32E93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Municipios</vt:lpstr>
      <vt:lpstr>Departamento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María García Henao</dc:creator>
  <cp:keywords/>
  <dc:description/>
  <cp:lastModifiedBy>MERC</cp:lastModifiedBy>
  <cp:revision/>
  <dcterms:created xsi:type="dcterms:W3CDTF">2025-06-27T00:50:53Z</dcterms:created>
  <dcterms:modified xsi:type="dcterms:W3CDTF">2025-08-26T19:29:49Z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0x010100C611F1FA50668549ACE4691C59C01F93</vt:lpwstr>
  </property>
</Properties>
</file>