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jepcolombia-my.sharepoint.com/personal/norma_bonilla_jep_gov_co/Documents/JEP/JEP - 2022/REPORTES/PÁGINA WEB/DICIEMBRE 2021/"/>
    </mc:Choice>
  </mc:AlternateContent>
  <xr:revisionPtr revIDLastSave="5" documentId="13_ncr:1_{23FD8F28-693F-45AE-A638-B9036808C848}" xr6:coauthVersionLast="47" xr6:coauthVersionMax="47" xr10:uidLastSave="{4DD8C933-4529-4A66-B353-F4E335DE7537}"/>
  <bookViews>
    <workbookView xWindow="-120" yWindow="-120" windowWidth="29040" windowHeight="15840" xr2:uid="{B0EF876C-FDC6-4DF3-A366-D03387CD3F5E}"/>
  </bookViews>
  <sheets>
    <sheet name="CONSOLIDADO 2021" sheetId="6" r:id="rId1"/>
    <sheet name="NOVIEMBRE" sheetId="4" state="hidden" r:id="rId2"/>
  </sheets>
  <externalReferences>
    <externalReference r:id="rId3"/>
  </externalReferences>
  <definedNames>
    <definedName name="_xlnm._FilterDatabase" localSheetId="0" hidden="1">'CONSOLIDADO 2021'!$A$2:$U$853</definedName>
    <definedName name="_xlnm._FilterDatabase" localSheetId="1" hidden="1">NOVIEMBRE!$A$2:$R$2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99" i="6" l="1"/>
  <c r="K499" i="6"/>
  <c r="M361" i="6"/>
  <c r="K361" i="6"/>
  <c r="M853" i="6" l="1"/>
  <c r="M852" i="6"/>
  <c r="M851" i="6"/>
  <c r="M850" i="6"/>
  <c r="M849" i="6"/>
  <c r="M848" i="6"/>
  <c r="M847" i="6"/>
  <c r="M846" i="6"/>
  <c r="M845" i="6"/>
  <c r="M844" i="6"/>
  <c r="M843" i="6"/>
  <c r="M842" i="6"/>
  <c r="M841" i="6"/>
  <c r="M840" i="6"/>
  <c r="M839" i="6"/>
  <c r="M838" i="6"/>
  <c r="M837" i="6"/>
  <c r="M836" i="6"/>
  <c r="M835" i="6"/>
  <c r="M834" i="6"/>
  <c r="M833" i="6"/>
  <c r="M832" i="6"/>
  <c r="M831" i="6"/>
  <c r="M830" i="6"/>
  <c r="M829" i="6"/>
  <c r="M828" i="6"/>
  <c r="M827" i="6"/>
  <c r="M826" i="6"/>
  <c r="M825" i="6"/>
  <c r="M824" i="6"/>
  <c r="M823" i="6"/>
  <c r="M822" i="6"/>
  <c r="M821" i="6"/>
  <c r="M820" i="6"/>
  <c r="M819" i="6"/>
  <c r="M818" i="6"/>
  <c r="M817" i="6"/>
  <c r="M816" i="6"/>
  <c r="M815" i="6"/>
  <c r="M814" i="6"/>
  <c r="M813" i="6"/>
  <c r="M812" i="6"/>
  <c r="M811" i="6"/>
  <c r="M810" i="6"/>
  <c r="M809" i="6"/>
  <c r="M808" i="6"/>
  <c r="M807" i="6"/>
  <c r="M806" i="6"/>
  <c r="M805" i="6"/>
  <c r="M804" i="6"/>
  <c r="M803" i="6"/>
  <c r="M802" i="6"/>
  <c r="M801" i="6"/>
  <c r="M800" i="6"/>
  <c r="M799" i="6"/>
  <c r="M798" i="6"/>
  <c r="M797" i="6"/>
  <c r="M796" i="6"/>
  <c r="M795" i="6"/>
  <c r="M794" i="6"/>
  <c r="M793" i="6"/>
  <c r="M790" i="6"/>
  <c r="M789" i="6"/>
  <c r="M788" i="6"/>
  <c r="M787" i="6"/>
  <c r="M786" i="6"/>
  <c r="M785" i="6"/>
  <c r="M784" i="6"/>
  <c r="M783" i="6"/>
  <c r="M782" i="6"/>
  <c r="M781" i="6"/>
  <c r="M780" i="6"/>
  <c r="M779" i="6"/>
  <c r="M778" i="6"/>
  <c r="M777" i="6"/>
  <c r="M776" i="6"/>
  <c r="M775" i="6"/>
  <c r="M774" i="6"/>
  <c r="M773" i="6"/>
  <c r="M772" i="6"/>
  <c r="M771" i="6"/>
  <c r="M770" i="6"/>
  <c r="M769" i="6"/>
  <c r="M768" i="6"/>
  <c r="M767" i="6"/>
  <c r="M766" i="6"/>
  <c r="M765" i="6"/>
  <c r="M763" i="6"/>
  <c r="M762" i="6"/>
  <c r="M761" i="6"/>
  <c r="M760" i="6"/>
  <c r="M759" i="6"/>
  <c r="M758" i="6"/>
  <c r="M757" i="6"/>
  <c r="M756" i="6"/>
  <c r="M755" i="6"/>
  <c r="M754" i="6"/>
  <c r="M753" i="6"/>
  <c r="M752" i="6"/>
  <c r="M751" i="6"/>
  <c r="M750" i="6"/>
  <c r="M749" i="6"/>
  <c r="M748" i="6"/>
  <c r="M747" i="6"/>
  <c r="M746" i="6"/>
  <c r="M745" i="6"/>
  <c r="M744" i="6"/>
  <c r="M743" i="6"/>
  <c r="M742" i="6"/>
  <c r="M741" i="6"/>
  <c r="M739" i="6"/>
  <c r="M738" i="6"/>
  <c r="M737" i="6"/>
  <c r="M736" i="6"/>
  <c r="M735" i="6"/>
  <c r="M734" i="6"/>
  <c r="M732" i="6"/>
  <c r="M731" i="6"/>
  <c r="M730" i="6"/>
  <c r="M729" i="6"/>
  <c r="M728" i="6"/>
  <c r="M727" i="6"/>
  <c r="M726" i="6"/>
  <c r="M725" i="6"/>
  <c r="M724" i="6"/>
  <c r="M723" i="6"/>
  <c r="M722" i="6"/>
  <c r="M721" i="6"/>
  <c r="M720" i="6"/>
  <c r="M719" i="6"/>
  <c r="M718" i="6"/>
  <c r="M717" i="6"/>
  <c r="M716" i="6"/>
  <c r="M715" i="6"/>
  <c r="M714" i="6"/>
  <c r="M713" i="6"/>
  <c r="M712" i="6"/>
  <c r="M711" i="6"/>
  <c r="M710" i="6"/>
  <c r="M709" i="6"/>
  <c r="M708" i="6"/>
  <c r="M707" i="6"/>
  <c r="M706" i="6"/>
  <c r="M705" i="6"/>
  <c r="M704" i="6"/>
  <c r="M703" i="6"/>
  <c r="M702" i="6"/>
  <c r="M701" i="6"/>
  <c r="M700" i="6"/>
  <c r="M699" i="6"/>
  <c r="M698" i="6"/>
  <c r="M697" i="6"/>
  <c r="M695" i="6"/>
  <c r="M694" i="6"/>
  <c r="M693" i="6"/>
  <c r="M692" i="6"/>
  <c r="M691" i="6"/>
  <c r="M690" i="6"/>
  <c r="M689" i="6"/>
  <c r="M688" i="6"/>
  <c r="M687" i="6"/>
  <c r="M686" i="6"/>
  <c r="M685" i="6"/>
  <c r="M684" i="6"/>
  <c r="M683" i="6"/>
  <c r="M682" i="6"/>
  <c r="M681" i="6"/>
  <c r="M680" i="6"/>
  <c r="M679" i="6"/>
  <c r="M678" i="6"/>
  <c r="M677" i="6"/>
  <c r="M676" i="6"/>
  <c r="M675" i="6"/>
  <c r="M674" i="6"/>
  <c r="M673" i="6"/>
  <c r="M672" i="6"/>
  <c r="M671" i="6"/>
  <c r="M670" i="6"/>
  <c r="M669" i="6"/>
  <c r="M668" i="6"/>
  <c r="M667" i="6"/>
  <c r="M664" i="6"/>
  <c r="M9" i="6"/>
  <c r="M7" i="6"/>
  <c r="M792" i="6" l="1"/>
  <c r="M791" i="6"/>
  <c r="M733" i="6"/>
  <c r="M8" i="6"/>
  <c r="M764" i="6"/>
  <c r="M4" i="6" l="1"/>
  <c r="M740" i="6" l="1"/>
  <c r="K740" i="6"/>
  <c r="M696" i="6"/>
  <c r="K696" i="6"/>
  <c r="M666" i="6"/>
  <c r="K666" i="6"/>
  <c r="M665" i="6"/>
  <c r="K665" i="6"/>
  <c r="M663" i="6"/>
  <c r="K663" i="6"/>
  <c r="M662" i="6"/>
  <c r="K662" i="6"/>
  <c r="M661" i="6"/>
  <c r="K661" i="6"/>
  <c r="M660" i="6"/>
  <c r="K660" i="6"/>
  <c r="M659" i="6"/>
  <c r="K659" i="6"/>
  <c r="M658" i="6"/>
  <c r="K658" i="6"/>
  <c r="M657" i="6"/>
  <c r="K657" i="6"/>
  <c r="M656" i="6"/>
  <c r="K656" i="6"/>
  <c r="M655" i="6"/>
  <c r="K655" i="6"/>
  <c r="M654" i="6"/>
  <c r="M653" i="6"/>
  <c r="K653" i="6"/>
  <c r="M652" i="6"/>
  <c r="K652" i="6"/>
  <c r="M651" i="6"/>
  <c r="M650" i="6"/>
  <c r="K650" i="6"/>
  <c r="M649" i="6"/>
  <c r="K649" i="6"/>
  <c r="M648" i="6"/>
  <c r="K648" i="6"/>
  <c r="M647" i="6"/>
  <c r="M646" i="6"/>
  <c r="M645" i="6"/>
  <c r="K645" i="6"/>
  <c r="M644" i="6"/>
  <c r="K644" i="6"/>
  <c r="M643" i="6"/>
  <c r="K643" i="6"/>
  <c r="M642" i="6"/>
  <c r="K642" i="6"/>
  <c r="M641" i="6"/>
  <c r="K641" i="6"/>
  <c r="M640" i="6"/>
  <c r="K640" i="6"/>
  <c r="M639" i="6"/>
  <c r="K639" i="6"/>
  <c r="M638" i="6"/>
  <c r="K638" i="6"/>
  <c r="M637" i="6"/>
  <c r="K637" i="6"/>
  <c r="M636" i="6"/>
  <c r="K636" i="6"/>
  <c r="M635" i="6"/>
  <c r="K635" i="6"/>
  <c r="M634" i="6"/>
  <c r="K634" i="6"/>
  <c r="M633" i="6"/>
  <c r="K633" i="6"/>
  <c r="M632" i="6"/>
  <c r="K632" i="6"/>
  <c r="M631" i="6"/>
  <c r="K631" i="6"/>
  <c r="M630" i="6"/>
  <c r="K630" i="6"/>
  <c r="M629" i="6"/>
  <c r="K629" i="6"/>
  <c r="M628" i="6"/>
  <c r="K628" i="6"/>
  <c r="M627" i="6"/>
  <c r="K627" i="6"/>
  <c r="M626" i="6"/>
  <c r="K626" i="6"/>
  <c r="M625" i="6"/>
  <c r="K625" i="6"/>
  <c r="M624" i="6"/>
  <c r="K624" i="6"/>
  <c r="M623" i="6"/>
  <c r="K623" i="6"/>
  <c r="M622" i="6"/>
  <c r="K622" i="6"/>
  <c r="M621" i="6"/>
  <c r="K621" i="6"/>
  <c r="M620" i="6"/>
  <c r="K620" i="6"/>
  <c r="M619" i="6"/>
  <c r="K619" i="6"/>
  <c r="M618" i="6"/>
  <c r="K618" i="6"/>
  <c r="M617" i="6"/>
  <c r="K617" i="6"/>
  <c r="M616" i="6"/>
  <c r="K616" i="6"/>
  <c r="M615" i="6"/>
  <c r="K615" i="6"/>
  <c r="M614" i="6"/>
  <c r="K614" i="6"/>
  <c r="M613" i="6"/>
  <c r="K613" i="6"/>
  <c r="M612" i="6"/>
  <c r="K612" i="6"/>
  <c r="M611" i="6"/>
  <c r="K611" i="6"/>
  <c r="M610" i="6"/>
  <c r="K610" i="6"/>
  <c r="M609" i="6"/>
  <c r="K609" i="6"/>
  <c r="M608" i="6"/>
  <c r="K608" i="6"/>
  <c r="M607" i="6"/>
  <c r="K607" i="6"/>
  <c r="M606" i="6"/>
  <c r="K606" i="6"/>
  <c r="M605" i="6"/>
  <c r="K605" i="6"/>
  <c r="M604" i="6"/>
  <c r="K604" i="6"/>
  <c r="M603" i="6"/>
  <c r="K603" i="6"/>
  <c r="M602" i="6"/>
  <c r="K602" i="6"/>
  <c r="M601" i="6"/>
  <c r="K601" i="6"/>
  <c r="M600" i="6"/>
  <c r="K600" i="6"/>
  <c r="M599" i="6"/>
  <c r="K599" i="6"/>
  <c r="M598" i="6"/>
  <c r="K598" i="6"/>
  <c r="M597" i="6"/>
  <c r="K597" i="6"/>
  <c r="M596" i="6"/>
  <c r="K596" i="6"/>
  <c r="M595" i="6"/>
  <c r="K595" i="6"/>
  <c r="M594" i="6"/>
  <c r="K594" i="6"/>
  <c r="M593" i="6"/>
  <c r="K593" i="6"/>
  <c r="M592" i="6"/>
  <c r="K592" i="6"/>
  <c r="M591" i="6"/>
  <c r="K591" i="6"/>
  <c r="M590" i="6"/>
  <c r="K590" i="6"/>
  <c r="M589" i="6"/>
  <c r="K589" i="6"/>
  <c r="M588" i="6"/>
  <c r="K588" i="6"/>
  <c r="M587" i="6"/>
  <c r="K587" i="6"/>
  <c r="M586" i="6"/>
  <c r="K586" i="6"/>
  <c r="M585" i="6"/>
  <c r="K585" i="6"/>
  <c r="M584" i="6"/>
  <c r="K584" i="6"/>
  <c r="M583" i="6"/>
  <c r="M582" i="6"/>
  <c r="K582" i="6"/>
  <c r="M581" i="6"/>
  <c r="K581" i="6"/>
  <c r="M580" i="6"/>
  <c r="K580" i="6"/>
  <c r="M579" i="6"/>
  <c r="K579" i="6"/>
  <c r="M578" i="6"/>
  <c r="K578" i="6"/>
  <c r="M577" i="6"/>
  <c r="K577" i="6"/>
  <c r="M576" i="6"/>
  <c r="K576" i="6"/>
  <c r="M575" i="6"/>
  <c r="K575" i="6"/>
  <c r="M574" i="6"/>
  <c r="K574" i="6"/>
  <c r="M573" i="6"/>
  <c r="K573" i="6"/>
  <c r="M572" i="6"/>
  <c r="K572" i="6"/>
  <c r="M571" i="6"/>
  <c r="M570" i="6"/>
  <c r="M569" i="6"/>
  <c r="K569" i="6"/>
  <c r="M568" i="6"/>
  <c r="M567" i="6"/>
  <c r="K567" i="6"/>
  <c r="M566" i="6"/>
  <c r="K566" i="6"/>
  <c r="M565" i="6"/>
  <c r="K565" i="6"/>
  <c r="M564" i="6"/>
  <c r="K564" i="6"/>
  <c r="M563" i="6"/>
  <c r="K563" i="6"/>
  <c r="M562" i="6"/>
  <c r="K562" i="6"/>
  <c r="M561" i="6"/>
  <c r="K561" i="6"/>
  <c r="M560" i="6"/>
  <c r="K560" i="6"/>
  <c r="M559" i="6"/>
  <c r="K559" i="6"/>
  <c r="M558" i="6"/>
  <c r="K558" i="6"/>
  <c r="M557" i="6"/>
  <c r="K557" i="6"/>
  <c r="M556" i="6"/>
  <c r="M555" i="6"/>
  <c r="K555" i="6"/>
  <c r="M554" i="6"/>
  <c r="K554" i="6"/>
  <c r="M553" i="6"/>
  <c r="K553" i="6"/>
  <c r="M552" i="6"/>
  <c r="K552" i="6"/>
  <c r="M551" i="6"/>
  <c r="K551" i="6"/>
  <c r="M550" i="6"/>
  <c r="K550" i="6"/>
  <c r="M549" i="6"/>
  <c r="K549" i="6"/>
  <c r="M548" i="6"/>
  <c r="K548" i="6"/>
  <c r="M547" i="6"/>
  <c r="K547" i="6"/>
  <c r="M546" i="6"/>
  <c r="M545" i="6"/>
  <c r="K545" i="6"/>
  <c r="M544" i="6"/>
  <c r="K544" i="6"/>
  <c r="M543" i="6"/>
  <c r="K543" i="6"/>
  <c r="M542" i="6"/>
  <c r="K542" i="6"/>
  <c r="M541" i="6"/>
  <c r="K541" i="6"/>
  <c r="M540" i="6"/>
  <c r="K540" i="6"/>
  <c r="M539" i="6"/>
  <c r="M538" i="6"/>
  <c r="K538" i="6"/>
  <c r="M537" i="6"/>
  <c r="K537" i="6"/>
  <c r="M536" i="6"/>
  <c r="K536" i="6"/>
  <c r="M535" i="6"/>
  <c r="K535" i="6"/>
  <c r="M534" i="6"/>
  <c r="K534" i="6"/>
  <c r="M533" i="6"/>
  <c r="K533" i="6"/>
  <c r="M532" i="6"/>
  <c r="K532" i="6"/>
  <c r="M531" i="6"/>
  <c r="K531" i="6"/>
  <c r="M530" i="6"/>
  <c r="K530" i="6"/>
  <c r="M529" i="6"/>
  <c r="K529" i="6"/>
  <c r="M528" i="6"/>
  <c r="K528" i="6"/>
  <c r="M527" i="6"/>
  <c r="K527" i="6"/>
  <c r="M526" i="6"/>
  <c r="K526" i="6"/>
  <c r="M525" i="6"/>
  <c r="K525" i="6"/>
  <c r="M524" i="6"/>
  <c r="K524" i="6"/>
  <c r="M522" i="6"/>
  <c r="K522" i="6"/>
  <c r="H522" i="6"/>
  <c r="M521" i="6"/>
  <c r="K521" i="6"/>
  <c r="M520" i="6"/>
  <c r="K520" i="6"/>
  <c r="M519" i="6"/>
  <c r="K519" i="6"/>
  <c r="H519" i="6"/>
  <c r="M518" i="6"/>
  <c r="K518" i="6"/>
  <c r="M517" i="6"/>
  <c r="K517" i="6"/>
  <c r="M516" i="6"/>
  <c r="K516" i="6"/>
  <c r="M515" i="6"/>
  <c r="K515" i="6"/>
  <c r="M514" i="6"/>
  <c r="K514" i="6"/>
  <c r="H514" i="6"/>
  <c r="M513" i="6"/>
  <c r="K513" i="6"/>
  <c r="M512" i="6"/>
  <c r="K512" i="6"/>
  <c r="M511" i="6"/>
  <c r="K511" i="6"/>
  <c r="M510" i="6"/>
  <c r="K510" i="6"/>
  <c r="H510" i="6"/>
  <c r="M509" i="6"/>
  <c r="K509" i="6"/>
  <c r="H509" i="6"/>
  <c r="M508" i="6"/>
  <c r="K508" i="6"/>
  <c r="M507" i="6"/>
  <c r="K507" i="6"/>
  <c r="M506" i="6"/>
  <c r="K506" i="6"/>
  <c r="M505" i="6"/>
  <c r="K505" i="6"/>
  <c r="M504" i="6"/>
  <c r="K504" i="6"/>
  <c r="M503" i="6"/>
  <c r="K503" i="6"/>
  <c r="M502" i="6"/>
  <c r="K502" i="6"/>
  <c r="M501" i="6"/>
  <c r="K501" i="6"/>
  <c r="M500" i="6"/>
  <c r="K500" i="6"/>
  <c r="M498" i="6"/>
  <c r="K498" i="6"/>
  <c r="M497" i="6"/>
  <c r="K497" i="6"/>
  <c r="M496" i="6"/>
  <c r="K496" i="6"/>
  <c r="M494" i="6"/>
  <c r="K494" i="6"/>
  <c r="M493" i="6"/>
  <c r="K493" i="6"/>
  <c r="M492" i="6"/>
  <c r="K492" i="6"/>
  <c r="M491" i="6"/>
  <c r="K491" i="6"/>
  <c r="H491" i="6"/>
  <c r="M490" i="6"/>
  <c r="K490" i="6"/>
  <c r="M489" i="6"/>
  <c r="K489" i="6"/>
  <c r="H489" i="6"/>
  <c r="M487" i="6"/>
  <c r="K487" i="6"/>
  <c r="M486" i="6"/>
  <c r="K486" i="6"/>
  <c r="M485" i="6"/>
  <c r="K485" i="6"/>
  <c r="H485" i="6"/>
  <c r="M484" i="6"/>
  <c r="K484" i="6"/>
  <c r="M483" i="6"/>
  <c r="K483" i="6"/>
  <c r="M482" i="6"/>
  <c r="K482" i="6"/>
  <c r="H482" i="6"/>
  <c r="M481" i="6"/>
  <c r="K481" i="6"/>
  <c r="H481" i="6"/>
  <c r="M480" i="6"/>
  <c r="K480" i="6"/>
  <c r="M479" i="6"/>
  <c r="K479" i="6"/>
  <c r="H479" i="6"/>
  <c r="M478" i="6"/>
  <c r="K478" i="6"/>
  <c r="H478" i="6"/>
  <c r="M477" i="6"/>
  <c r="K477" i="6"/>
  <c r="M476" i="6"/>
  <c r="K476" i="6"/>
  <c r="H476" i="6"/>
  <c r="M475" i="6"/>
  <c r="K475" i="6"/>
  <c r="H475" i="6"/>
  <c r="M474" i="6"/>
  <c r="K474" i="6"/>
  <c r="H474" i="6"/>
  <c r="M473" i="6"/>
  <c r="K473" i="6"/>
  <c r="M472" i="6"/>
  <c r="K472" i="6"/>
  <c r="H472" i="6"/>
  <c r="M471" i="6"/>
  <c r="K471" i="6"/>
  <c r="M470" i="6"/>
  <c r="K470" i="6"/>
  <c r="H470" i="6"/>
  <c r="M469" i="6"/>
  <c r="K469" i="6"/>
  <c r="H469" i="6"/>
  <c r="M468" i="6"/>
  <c r="K468" i="6"/>
  <c r="H468" i="6"/>
  <c r="M467" i="6"/>
  <c r="K467" i="6"/>
  <c r="H467" i="6"/>
  <c r="M466" i="6"/>
  <c r="K466" i="6"/>
  <c r="M465" i="6"/>
  <c r="K465" i="6"/>
  <c r="M464" i="6"/>
  <c r="K464" i="6"/>
  <c r="M463" i="6"/>
  <c r="K463" i="6"/>
  <c r="M461" i="6"/>
  <c r="K461" i="6"/>
  <c r="H461" i="6"/>
  <c r="M460" i="6"/>
  <c r="K460" i="6"/>
  <c r="H460" i="6"/>
  <c r="M459" i="6"/>
  <c r="K459" i="6"/>
  <c r="M458" i="6"/>
  <c r="K458" i="6"/>
  <c r="M457" i="6"/>
  <c r="K457" i="6"/>
  <c r="H457" i="6"/>
  <c r="M456" i="6"/>
  <c r="K456" i="6"/>
  <c r="H456" i="6"/>
  <c r="M455" i="6"/>
  <c r="K455" i="6"/>
  <c r="H455" i="6"/>
  <c r="M454" i="6"/>
  <c r="K454" i="6"/>
  <c r="H454" i="6"/>
  <c r="M453" i="6"/>
  <c r="K453" i="6"/>
  <c r="H453" i="6"/>
  <c r="M452" i="6"/>
  <c r="K452" i="6"/>
  <c r="M451" i="6"/>
  <c r="K451" i="6"/>
  <c r="H451" i="6"/>
  <c r="M450" i="6"/>
  <c r="K450" i="6"/>
  <c r="M449" i="6"/>
  <c r="K449" i="6"/>
  <c r="M448" i="6"/>
  <c r="K448" i="6"/>
  <c r="H448" i="6"/>
  <c r="M447" i="6"/>
  <c r="K447" i="6"/>
  <c r="H447" i="6"/>
  <c r="M446" i="6"/>
  <c r="K446" i="6"/>
  <c r="H446" i="6"/>
  <c r="M445" i="6"/>
  <c r="K445" i="6"/>
  <c r="H445" i="6"/>
  <c r="M444" i="6"/>
  <c r="K444" i="6"/>
  <c r="M443" i="6"/>
  <c r="K443" i="6"/>
  <c r="H443" i="6"/>
  <c r="M442" i="6"/>
  <c r="K442" i="6"/>
  <c r="H442" i="6"/>
  <c r="M441" i="6"/>
  <c r="K441" i="6"/>
  <c r="H441" i="6"/>
  <c r="M440" i="6"/>
  <c r="K440" i="6"/>
  <c r="H440" i="6"/>
  <c r="M439" i="6"/>
  <c r="K439" i="6"/>
  <c r="H439" i="6"/>
  <c r="M438" i="6"/>
  <c r="K438" i="6"/>
  <c r="H438" i="6"/>
  <c r="M437" i="6"/>
  <c r="K437" i="6"/>
  <c r="H437" i="6"/>
  <c r="M436" i="6"/>
  <c r="K436" i="6"/>
  <c r="H436" i="6"/>
  <c r="M435" i="6"/>
  <c r="K435" i="6"/>
  <c r="M434" i="6"/>
  <c r="K434" i="6"/>
  <c r="H434" i="6"/>
  <c r="M433" i="6"/>
  <c r="K433" i="6"/>
  <c r="H433" i="6"/>
  <c r="M432" i="6"/>
  <c r="K432" i="6"/>
  <c r="H432" i="6"/>
  <c r="M431" i="6"/>
  <c r="K431" i="6"/>
  <c r="H431" i="6"/>
  <c r="M430" i="6"/>
  <c r="K430" i="6"/>
  <c r="H430" i="6"/>
  <c r="M429" i="6"/>
  <c r="K429" i="6"/>
  <c r="H429" i="6"/>
  <c r="M428" i="6"/>
  <c r="K428" i="6"/>
  <c r="M427" i="6"/>
  <c r="K427" i="6"/>
  <c r="H427" i="6"/>
  <c r="M426" i="6"/>
  <c r="K426" i="6"/>
  <c r="H426" i="6"/>
  <c r="M425" i="6"/>
  <c r="K425" i="6"/>
  <c r="H425" i="6"/>
  <c r="M424" i="6"/>
  <c r="K424" i="6"/>
  <c r="H424" i="6"/>
  <c r="M423" i="6"/>
  <c r="K423" i="6"/>
  <c r="H423" i="6"/>
  <c r="M422" i="6"/>
  <c r="K422" i="6"/>
  <c r="H422" i="6"/>
  <c r="M421" i="6"/>
  <c r="K421" i="6"/>
  <c r="H421" i="6"/>
  <c r="M420" i="6"/>
  <c r="K420" i="6"/>
  <c r="H420" i="6"/>
  <c r="M419" i="6"/>
  <c r="K419" i="6"/>
  <c r="H419" i="6"/>
  <c r="M418" i="6"/>
  <c r="K418" i="6"/>
  <c r="H418" i="6"/>
  <c r="M417" i="6"/>
  <c r="K417" i="6"/>
  <c r="H417" i="6"/>
  <c r="M416" i="6"/>
  <c r="K416" i="6"/>
  <c r="H416" i="6"/>
  <c r="M415" i="6"/>
  <c r="K415" i="6"/>
  <c r="H415" i="6"/>
  <c r="M414" i="6"/>
  <c r="K414" i="6"/>
  <c r="H414" i="6"/>
  <c r="M413" i="6"/>
  <c r="K413" i="6"/>
  <c r="H413" i="6"/>
  <c r="M412" i="6"/>
  <c r="K412" i="6"/>
  <c r="H412" i="6"/>
  <c r="M411" i="6"/>
  <c r="K411" i="6"/>
  <c r="H411" i="6"/>
  <c r="M410" i="6"/>
  <c r="K410" i="6"/>
  <c r="H410" i="6"/>
  <c r="M409" i="6"/>
  <c r="K409" i="6"/>
  <c r="H409" i="6"/>
  <c r="M408" i="6"/>
  <c r="K408" i="6"/>
  <c r="H408" i="6"/>
  <c r="M407" i="6"/>
  <c r="K407" i="6"/>
  <c r="H407" i="6"/>
  <c r="M406" i="6"/>
  <c r="K406" i="6"/>
  <c r="H406" i="6"/>
  <c r="M405" i="6"/>
  <c r="K405" i="6"/>
  <c r="H405" i="6"/>
  <c r="M404" i="6"/>
  <c r="K404" i="6"/>
  <c r="H404" i="6"/>
  <c r="M403" i="6"/>
  <c r="K403" i="6"/>
  <c r="H403" i="6"/>
  <c r="M402" i="6"/>
  <c r="K402" i="6"/>
  <c r="H402" i="6"/>
  <c r="M401" i="6"/>
  <c r="K401" i="6"/>
  <c r="M400" i="6"/>
  <c r="K400" i="6"/>
  <c r="H400" i="6"/>
  <c r="M399" i="6"/>
  <c r="K399" i="6"/>
  <c r="H399" i="6"/>
  <c r="M398" i="6"/>
  <c r="K398" i="6"/>
  <c r="H398" i="6"/>
  <c r="M397" i="6"/>
  <c r="K397" i="6"/>
  <c r="H397" i="6"/>
  <c r="M396" i="6"/>
  <c r="K396" i="6"/>
  <c r="H396" i="6"/>
  <c r="M395" i="6"/>
  <c r="K395" i="6"/>
  <c r="H395" i="6"/>
  <c r="M394" i="6"/>
  <c r="K394" i="6"/>
  <c r="H394" i="6"/>
  <c r="M393" i="6"/>
  <c r="K393" i="6"/>
  <c r="H393" i="6"/>
  <c r="M392" i="6"/>
  <c r="K392" i="6"/>
  <c r="H392" i="6"/>
  <c r="M391" i="6"/>
  <c r="K391" i="6"/>
  <c r="H391" i="6"/>
  <c r="M390" i="6"/>
  <c r="K390" i="6"/>
  <c r="H390" i="6"/>
  <c r="M389" i="6"/>
  <c r="K389" i="6"/>
  <c r="H389" i="6"/>
  <c r="M388" i="6"/>
  <c r="K388" i="6"/>
  <c r="H388" i="6"/>
  <c r="M387" i="6"/>
  <c r="K387" i="6"/>
  <c r="H387" i="6"/>
  <c r="M386" i="6"/>
  <c r="K386" i="6"/>
  <c r="H386" i="6"/>
  <c r="M385" i="6"/>
  <c r="K385" i="6"/>
  <c r="H385" i="6"/>
  <c r="M384" i="6"/>
  <c r="K384" i="6"/>
  <c r="H384" i="6"/>
  <c r="M383" i="6"/>
  <c r="K383" i="6"/>
  <c r="H383" i="6"/>
  <c r="M382" i="6"/>
  <c r="K382" i="6"/>
  <c r="H382" i="6"/>
  <c r="M381" i="6"/>
  <c r="K381" i="6"/>
  <c r="H381" i="6"/>
  <c r="M380" i="6"/>
  <c r="K380" i="6"/>
  <c r="H380" i="6"/>
  <c r="M379" i="6"/>
  <c r="K379" i="6"/>
  <c r="H379" i="6"/>
  <c r="M378" i="6"/>
  <c r="K378" i="6"/>
  <c r="H378" i="6"/>
  <c r="M377" i="6"/>
  <c r="K377" i="6"/>
  <c r="M376" i="6"/>
  <c r="K376" i="6"/>
  <c r="H376" i="6"/>
  <c r="M375" i="6"/>
  <c r="K375" i="6"/>
  <c r="H375" i="6"/>
  <c r="M374" i="6"/>
  <c r="K374" i="6"/>
  <c r="H374" i="6"/>
  <c r="M373" i="6"/>
  <c r="K373" i="6"/>
  <c r="H373" i="6"/>
  <c r="M372" i="6"/>
  <c r="K372" i="6"/>
  <c r="H372" i="6"/>
  <c r="M371" i="6"/>
  <c r="K371" i="6"/>
  <c r="H371" i="6"/>
  <c r="M370" i="6"/>
  <c r="K370" i="6"/>
  <c r="H370" i="6"/>
  <c r="M369" i="6"/>
  <c r="K369" i="6"/>
  <c r="M368" i="6"/>
  <c r="K368" i="6"/>
  <c r="H368" i="6"/>
  <c r="M367" i="6"/>
  <c r="K367" i="6"/>
  <c r="H367" i="6"/>
  <c r="M366" i="6"/>
  <c r="K366" i="6"/>
  <c r="H366" i="6"/>
  <c r="M365" i="6"/>
  <c r="K365" i="6"/>
  <c r="H365" i="6"/>
  <c r="M364" i="6"/>
  <c r="K364" i="6"/>
  <c r="H364" i="6"/>
  <c r="M363" i="6"/>
  <c r="K363" i="6"/>
  <c r="H363" i="6"/>
  <c r="M362" i="6"/>
  <c r="K362" i="6"/>
  <c r="H362" i="6"/>
  <c r="M360" i="6"/>
  <c r="K360" i="6"/>
  <c r="H360" i="6"/>
  <c r="M359" i="6"/>
  <c r="K359" i="6"/>
  <c r="H359" i="6"/>
  <c r="M358" i="6"/>
  <c r="K358" i="6"/>
  <c r="H358" i="6"/>
  <c r="M357" i="6"/>
  <c r="K357" i="6"/>
  <c r="H357" i="6"/>
  <c r="M356" i="6"/>
  <c r="K356" i="6"/>
  <c r="H356" i="6"/>
  <c r="M355" i="6"/>
  <c r="K355" i="6"/>
  <c r="H355" i="6"/>
  <c r="M354" i="6"/>
  <c r="K354" i="6"/>
  <c r="H354" i="6"/>
  <c r="M353" i="6"/>
  <c r="K353" i="6"/>
  <c r="H353" i="6"/>
  <c r="M352" i="6"/>
  <c r="K352" i="6"/>
  <c r="H352" i="6"/>
  <c r="M351" i="6"/>
  <c r="K351" i="6"/>
  <c r="H351" i="6"/>
  <c r="M350" i="6"/>
  <c r="K350" i="6"/>
  <c r="H350" i="6"/>
  <c r="M349" i="6"/>
  <c r="K349" i="6"/>
  <c r="H349" i="6"/>
  <c r="M348" i="6"/>
  <c r="K348" i="6"/>
  <c r="H348" i="6"/>
  <c r="M347" i="6"/>
  <c r="K347" i="6"/>
  <c r="H347" i="6"/>
  <c r="M346" i="6"/>
  <c r="K346" i="6"/>
  <c r="H346" i="6"/>
  <c r="M345" i="6"/>
  <c r="K345" i="6"/>
  <c r="H345" i="6"/>
  <c r="M344" i="6"/>
  <c r="K344" i="6"/>
  <c r="H344" i="6"/>
  <c r="M343" i="6"/>
  <c r="K343" i="6"/>
  <c r="H343" i="6"/>
  <c r="M342" i="6"/>
  <c r="K342" i="6"/>
  <c r="M341" i="6"/>
  <c r="K341" i="6"/>
  <c r="H341" i="6"/>
  <c r="M340" i="6"/>
  <c r="K340" i="6"/>
  <c r="H340" i="6"/>
  <c r="M339" i="6"/>
  <c r="K339" i="6"/>
  <c r="H339" i="6"/>
  <c r="M338" i="6"/>
  <c r="K338" i="6"/>
  <c r="H338" i="6"/>
  <c r="M337" i="6"/>
  <c r="K337" i="6"/>
  <c r="H337" i="6"/>
  <c r="M336" i="6"/>
  <c r="K336" i="6"/>
  <c r="H336" i="6"/>
  <c r="M335" i="6"/>
  <c r="K335" i="6"/>
  <c r="H335" i="6"/>
  <c r="M334" i="6"/>
  <c r="K334" i="6"/>
  <c r="H334" i="6"/>
  <c r="M333" i="6"/>
  <c r="K333" i="6"/>
  <c r="H333" i="6"/>
  <c r="M332" i="6"/>
  <c r="K332" i="6"/>
  <c r="H332" i="6"/>
  <c r="M331" i="6"/>
  <c r="K331" i="6"/>
  <c r="H331" i="6"/>
  <c r="M330" i="6"/>
  <c r="K330" i="6"/>
  <c r="H330" i="6"/>
  <c r="M329" i="6"/>
  <c r="K329" i="6"/>
  <c r="H329" i="6"/>
  <c r="M328" i="6"/>
  <c r="K328" i="6"/>
  <c r="H328" i="6"/>
  <c r="M327" i="6"/>
  <c r="K327" i="6"/>
  <c r="H327" i="6"/>
  <c r="M326" i="6"/>
  <c r="K326" i="6"/>
  <c r="M325" i="6"/>
  <c r="K325" i="6"/>
  <c r="H325" i="6"/>
  <c r="M324" i="6"/>
  <c r="K324" i="6"/>
  <c r="H324" i="6"/>
  <c r="M323" i="6"/>
  <c r="K323" i="6"/>
  <c r="H323" i="6"/>
  <c r="M322" i="6"/>
  <c r="K322" i="6"/>
  <c r="H322" i="6"/>
  <c r="M321" i="6"/>
  <c r="K321" i="6"/>
  <c r="H321" i="6"/>
  <c r="M320" i="6"/>
  <c r="K320" i="6"/>
  <c r="H320" i="6"/>
  <c r="M319" i="6"/>
  <c r="K319" i="6"/>
  <c r="H319" i="6"/>
  <c r="M318" i="6"/>
  <c r="K318" i="6"/>
  <c r="H318" i="6"/>
  <c r="M317" i="6"/>
  <c r="K317" i="6"/>
  <c r="H317" i="6"/>
  <c r="M316" i="6"/>
  <c r="K316" i="6"/>
  <c r="H316" i="6"/>
  <c r="M315" i="6"/>
  <c r="K315" i="6"/>
  <c r="H315" i="6"/>
  <c r="M314" i="6"/>
  <c r="K314" i="6"/>
  <c r="H314" i="6"/>
  <c r="M313" i="6"/>
  <c r="K313" i="6"/>
  <c r="H313" i="6"/>
  <c r="M312" i="6"/>
  <c r="K312" i="6"/>
  <c r="H312" i="6"/>
  <c r="M311" i="6"/>
  <c r="K311" i="6"/>
  <c r="H311" i="6"/>
  <c r="M310" i="6"/>
  <c r="K310" i="6"/>
  <c r="H310" i="6"/>
  <c r="M309" i="6"/>
  <c r="K309" i="6"/>
  <c r="M308" i="6"/>
  <c r="K308" i="6"/>
  <c r="H308" i="6"/>
  <c r="M307" i="6"/>
  <c r="K307" i="6"/>
  <c r="H307" i="6"/>
  <c r="M306" i="6"/>
  <c r="K306" i="6"/>
  <c r="H306" i="6"/>
  <c r="M305" i="6"/>
  <c r="K305" i="6"/>
  <c r="H305" i="6"/>
  <c r="M304" i="6"/>
  <c r="K304" i="6"/>
  <c r="H304" i="6"/>
  <c r="M303" i="6"/>
  <c r="K303" i="6"/>
  <c r="H303" i="6"/>
  <c r="M302" i="6"/>
  <c r="K302" i="6"/>
  <c r="H302" i="6"/>
  <c r="M301" i="6"/>
  <c r="K301" i="6"/>
  <c r="H301" i="6"/>
  <c r="M300" i="6"/>
  <c r="K300" i="6"/>
  <c r="H300" i="6"/>
  <c r="M299" i="6"/>
  <c r="K299" i="6"/>
  <c r="H299" i="6"/>
  <c r="M298" i="6"/>
  <c r="K298" i="6"/>
  <c r="H298" i="6"/>
  <c r="M297" i="6"/>
  <c r="K297" i="6"/>
  <c r="H297" i="6"/>
  <c r="M295" i="6"/>
  <c r="K295" i="6"/>
  <c r="H295" i="6"/>
  <c r="M294" i="6"/>
  <c r="K294" i="6"/>
  <c r="H294" i="6"/>
  <c r="M293" i="6"/>
  <c r="K293" i="6"/>
  <c r="H293" i="6"/>
  <c r="M292" i="6"/>
  <c r="K292" i="6"/>
  <c r="H292" i="6"/>
  <c r="H291" i="6"/>
  <c r="M290" i="6"/>
  <c r="K290" i="6"/>
  <c r="H290" i="6"/>
  <c r="M289" i="6"/>
  <c r="K289" i="6"/>
  <c r="H289" i="6"/>
  <c r="M288" i="6"/>
  <c r="K288" i="6"/>
  <c r="H288" i="6"/>
  <c r="M287" i="6"/>
  <c r="K287" i="6"/>
  <c r="H287" i="6"/>
  <c r="M286" i="6"/>
  <c r="K286" i="6"/>
  <c r="H286" i="6"/>
  <c r="M285" i="6"/>
  <c r="K285" i="6"/>
  <c r="H285" i="6"/>
  <c r="M284" i="6"/>
  <c r="K284" i="6"/>
  <c r="H284" i="6"/>
  <c r="M283" i="6"/>
  <c r="K283" i="6"/>
  <c r="H283" i="6"/>
  <c r="M282" i="6"/>
  <c r="K282" i="6"/>
  <c r="H282" i="6"/>
  <c r="M281" i="6"/>
  <c r="K281" i="6"/>
  <c r="H281" i="6"/>
  <c r="M280" i="6"/>
  <c r="K280" i="6"/>
  <c r="H280" i="6"/>
  <c r="M279" i="6"/>
  <c r="K279" i="6"/>
  <c r="M278" i="6"/>
  <c r="K278" i="6"/>
  <c r="M277" i="6"/>
  <c r="K277" i="6"/>
  <c r="M276" i="6"/>
  <c r="K276" i="6"/>
  <c r="H276" i="6"/>
  <c r="M275" i="6"/>
  <c r="K275" i="6"/>
  <c r="H275" i="6"/>
  <c r="M274" i="6"/>
  <c r="K274" i="6"/>
  <c r="H274" i="6"/>
  <c r="M273" i="6"/>
  <c r="K273" i="6"/>
  <c r="H273" i="6"/>
  <c r="M272" i="6"/>
  <c r="K272" i="6"/>
  <c r="H272" i="6"/>
  <c r="M271" i="6"/>
  <c r="K271" i="6"/>
  <c r="H271" i="6"/>
  <c r="M270" i="6"/>
  <c r="K270" i="6"/>
  <c r="H270" i="6"/>
  <c r="M269" i="6"/>
  <c r="K269" i="6"/>
  <c r="H269" i="6"/>
  <c r="M268" i="6"/>
  <c r="K268" i="6"/>
  <c r="H268" i="6"/>
  <c r="M267" i="6"/>
  <c r="K267" i="6"/>
  <c r="H267" i="6"/>
  <c r="M266" i="6"/>
  <c r="K266" i="6"/>
  <c r="H266" i="6"/>
  <c r="M265" i="6"/>
  <c r="K265" i="6"/>
  <c r="M264" i="6"/>
  <c r="K264" i="6"/>
  <c r="M263" i="6"/>
  <c r="K263" i="6"/>
  <c r="M262" i="6"/>
  <c r="K262" i="6"/>
  <c r="H262" i="6"/>
  <c r="M261" i="6"/>
  <c r="K261" i="6"/>
  <c r="H261" i="6"/>
  <c r="M260" i="6"/>
  <c r="K260" i="6"/>
  <c r="H260" i="6"/>
  <c r="M259" i="6"/>
  <c r="K259" i="6"/>
  <c r="M258" i="6"/>
  <c r="K258" i="6"/>
  <c r="M257" i="6"/>
  <c r="K257" i="6"/>
  <c r="H257" i="6"/>
  <c r="M256" i="6"/>
  <c r="K256" i="6"/>
  <c r="H256" i="6"/>
  <c r="M255" i="6"/>
  <c r="K255" i="6"/>
  <c r="H255" i="6"/>
  <c r="M254" i="6"/>
  <c r="K254" i="6"/>
  <c r="H254" i="6"/>
  <c r="M253" i="6"/>
  <c r="K253" i="6"/>
  <c r="H253" i="6"/>
  <c r="M252" i="6"/>
  <c r="K252" i="6"/>
  <c r="H252" i="6"/>
  <c r="M251" i="6"/>
  <c r="K251" i="6"/>
  <c r="H251" i="6"/>
  <c r="M250" i="6"/>
  <c r="K250" i="6"/>
  <c r="H250" i="6"/>
  <c r="M249" i="6"/>
  <c r="K249" i="6"/>
  <c r="H249" i="6"/>
  <c r="M248" i="6"/>
  <c r="K248" i="6"/>
  <c r="H248" i="6"/>
  <c r="M247" i="6"/>
  <c r="K247" i="6"/>
  <c r="H247" i="6"/>
  <c r="M246" i="6"/>
  <c r="K246" i="6"/>
  <c r="H246" i="6"/>
  <c r="M245" i="6"/>
  <c r="K245" i="6"/>
  <c r="H245" i="6"/>
  <c r="M244" i="6"/>
  <c r="K244" i="6"/>
  <c r="H244" i="6"/>
  <c r="M243" i="6"/>
  <c r="K243" i="6"/>
  <c r="H243" i="6"/>
  <c r="M242" i="6"/>
  <c r="K242" i="6"/>
  <c r="H242" i="6"/>
  <c r="M241" i="6"/>
  <c r="K241" i="6"/>
  <c r="H241" i="6"/>
  <c r="M240" i="6"/>
  <c r="K240" i="6"/>
  <c r="H240" i="6"/>
  <c r="M239" i="6"/>
  <c r="K239" i="6"/>
  <c r="H239" i="6"/>
  <c r="M238" i="6"/>
  <c r="K238" i="6"/>
  <c r="H238" i="6"/>
  <c r="M237" i="6"/>
  <c r="K237" i="6"/>
  <c r="H237" i="6"/>
  <c r="M236" i="6"/>
  <c r="K236" i="6"/>
  <c r="H236" i="6"/>
  <c r="M235" i="6"/>
  <c r="K235" i="6"/>
  <c r="M234" i="6"/>
  <c r="K234" i="6"/>
  <c r="M233" i="6"/>
  <c r="K233" i="6"/>
  <c r="H233" i="6"/>
  <c r="M232" i="6"/>
  <c r="K232" i="6"/>
  <c r="H232" i="6"/>
  <c r="M231" i="6"/>
  <c r="K231" i="6"/>
  <c r="H231" i="6"/>
  <c r="M230" i="6"/>
  <c r="K230" i="6"/>
  <c r="H230" i="6"/>
  <c r="M229" i="6"/>
  <c r="K229" i="6"/>
  <c r="H229" i="6"/>
  <c r="M228" i="6"/>
  <c r="K228" i="6"/>
  <c r="M227" i="6"/>
  <c r="K227" i="6"/>
  <c r="H227" i="6"/>
  <c r="M226" i="6"/>
  <c r="K226" i="6"/>
  <c r="M225" i="6"/>
  <c r="K225" i="6"/>
  <c r="H225" i="6"/>
  <c r="M224" i="6"/>
  <c r="K224" i="6"/>
  <c r="H224" i="6"/>
  <c r="M223" i="6"/>
  <c r="K223" i="6"/>
  <c r="H223" i="6"/>
  <c r="M222" i="6"/>
  <c r="K222" i="6"/>
  <c r="H222" i="6"/>
  <c r="M221" i="6"/>
  <c r="K221" i="6"/>
  <c r="H221" i="6"/>
  <c r="M220" i="6"/>
  <c r="K220" i="6"/>
  <c r="H220" i="6"/>
  <c r="M219" i="6"/>
  <c r="K219" i="6"/>
  <c r="H219" i="6"/>
  <c r="M218" i="6"/>
  <c r="K218" i="6"/>
  <c r="H218" i="6"/>
  <c r="M217" i="6"/>
  <c r="K217" i="6"/>
  <c r="H217" i="6"/>
  <c r="M216" i="6"/>
  <c r="K216" i="6"/>
  <c r="H216" i="6"/>
  <c r="M215" i="6"/>
  <c r="K215" i="6"/>
  <c r="H215" i="6"/>
  <c r="M214" i="6"/>
  <c r="K214" i="6"/>
  <c r="H214" i="6"/>
  <c r="M213" i="6"/>
  <c r="K213" i="6"/>
  <c r="H213" i="6"/>
  <c r="M212" i="6"/>
  <c r="K212" i="6"/>
  <c r="H212" i="6"/>
  <c r="M211" i="6"/>
  <c r="K211" i="6"/>
  <c r="H211" i="6"/>
  <c r="M210" i="6"/>
  <c r="K210" i="6"/>
  <c r="H210" i="6"/>
  <c r="M209" i="6"/>
  <c r="K209" i="6"/>
  <c r="H209" i="6"/>
  <c r="M208" i="6"/>
  <c r="K208" i="6"/>
  <c r="H208" i="6"/>
  <c r="M207" i="6"/>
  <c r="K207" i="6"/>
  <c r="H207" i="6"/>
  <c r="M206" i="6"/>
  <c r="K206" i="6"/>
  <c r="H206" i="6"/>
  <c r="M205" i="6"/>
  <c r="K205" i="6"/>
  <c r="H205" i="6"/>
  <c r="M204" i="6"/>
  <c r="K204" i="6"/>
  <c r="H204" i="6"/>
  <c r="M203" i="6"/>
  <c r="K203" i="6"/>
  <c r="H203" i="6"/>
  <c r="M202" i="6"/>
  <c r="K202" i="6"/>
  <c r="H202" i="6"/>
  <c r="M201" i="6"/>
  <c r="K201" i="6"/>
  <c r="H201" i="6"/>
  <c r="M200" i="6"/>
  <c r="K200" i="6"/>
  <c r="H200" i="6"/>
  <c r="M199" i="6"/>
  <c r="K199" i="6"/>
  <c r="H199" i="6"/>
  <c r="M198" i="6"/>
  <c r="K198" i="6"/>
  <c r="H198" i="6"/>
  <c r="M197" i="6"/>
  <c r="K197" i="6"/>
  <c r="H197" i="6"/>
  <c r="M196" i="6"/>
  <c r="K196" i="6"/>
  <c r="H196" i="6"/>
  <c r="M195" i="6"/>
  <c r="K195" i="6"/>
  <c r="H195" i="6"/>
  <c r="M194" i="6"/>
  <c r="K194" i="6"/>
  <c r="H194" i="6"/>
  <c r="M193" i="6"/>
  <c r="K193" i="6"/>
  <c r="H193" i="6"/>
  <c r="M192" i="6"/>
  <c r="K192" i="6"/>
  <c r="H192" i="6"/>
  <c r="M191" i="6"/>
  <c r="K191" i="6"/>
  <c r="H191" i="6"/>
  <c r="M190" i="6"/>
  <c r="K190" i="6"/>
  <c r="H190" i="6"/>
  <c r="M189" i="6"/>
  <c r="K189" i="6"/>
  <c r="H189" i="6"/>
  <c r="M188" i="6"/>
  <c r="K188" i="6"/>
  <c r="H188" i="6"/>
  <c r="M187" i="6"/>
  <c r="K187" i="6"/>
  <c r="H187" i="6"/>
  <c r="M186" i="6"/>
  <c r="K186" i="6"/>
  <c r="H186" i="6"/>
  <c r="M185" i="6"/>
  <c r="K185" i="6"/>
  <c r="H185" i="6"/>
  <c r="M184" i="6"/>
  <c r="K184" i="6"/>
  <c r="H184" i="6"/>
  <c r="M183" i="6"/>
  <c r="K183" i="6"/>
  <c r="H183" i="6"/>
  <c r="M182" i="6"/>
  <c r="K182" i="6"/>
  <c r="H182" i="6"/>
  <c r="M181" i="6"/>
  <c r="K181" i="6"/>
  <c r="H181" i="6"/>
  <c r="M180" i="6"/>
  <c r="K180" i="6"/>
  <c r="H180" i="6"/>
  <c r="M179" i="6"/>
  <c r="K179" i="6"/>
  <c r="H179" i="6"/>
  <c r="M178" i="6"/>
  <c r="K178" i="6"/>
  <c r="M177" i="6"/>
  <c r="K177" i="6"/>
  <c r="H177" i="6"/>
  <c r="M176" i="6"/>
  <c r="K176" i="6"/>
  <c r="H176" i="6"/>
  <c r="M175" i="6"/>
  <c r="K175" i="6"/>
  <c r="H175" i="6"/>
  <c r="M174" i="6"/>
  <c r="K174" i="6"/>
  <c r="H174" i="6"/>
  <c r="M173" i="6"/>
  <c r="K173" i="6"/>
  <c r="H173" i="6"/>
  <c r="M172" i="6"/>
  <c r="K172" i="6"/>
  <c r="H172" i="6"/>
  <c r="M171" i="6"/>
  <c r="K171" i="6"/>
  <c r="H171" i="6"/>
  <c r="M170" i="6"/>
  <c r="K170" i="6"/>
  <c r="H170" i="6"/>
  <c r="M169" i="6"/>
  <c r="K169" i="6"/>
  <c r="H169" i="6"/>
  <c r="M168" i="6"/>
  <c r="K168" i="6"/>
  <c r="H168" i="6"/>
  <c r="M167" i="6"/>
  <c r="K167" i="6"/>
  <c r="H167" i="6"/>
  <c r="M166" i="6"/>
  <c r="K166" i="6"/>
  <c r="H166" i="6"/>
  <c r="M165" i="6"/>
  <c r="K165" i="6"/>
  <c r="H165" i="6"/>
  <c r="M164" i="6"/>
  <c r="K164" i="6"/>
  <c r="H164" i="6"/>
  <c r="M163" i="6"/>
  <c r="K163" i="6"/>
  <c r="M162" i="6"/>
  <c r="K162" i="6"/>
  <c r="M161" i="6"/>
  <c r="K161" i="6"/>
  <c r="M160" i="6"/>
  <c r="K160" i="6"/>
  <c r="M159" i="6"/>
  <c r="K159" i="6"/>
  <c r="H159" i="6"/>
  <c r="M158" i="6"/>
  <c r="K158" i="6"/>
  <c r="H158" i="6"/>
  <c r="M157" i="6"/>
  <c r="K157" i="6"/>
  <c r="H157" i="6"/>
  <c r="M156" i="6"/>
  <c r="K156" i="6"/>
  <c r="H156" i="6"/>
  <c r="M155" i="6"/>
  <c r="K155" i="6"/>
  <c r="H155" i="6"/>
  <c r="M154" i="6"/>
  <c r="K154" i="6"/>
  <c r="H154" i="6"/>
  <c r="M153" i="6"/>
  <c r="K153" i="6"/>
  <c r="H153" i="6"/>
  <c r="M152" i="6"/>
  <c r="K152" i="6"/>
  <c r="H152" i="6"/>
  <c r="M151" i="6"/>
  <c r="K151" i="6"/>
  <c r="H151" i="6"/>
  <c r="M150" i="6"/>
  <c r="K150" i="6"/>
  <c r="H150" i="6"/>
  <c r="M149" i="6"/>
  <c r="K149" i="6"/>
  <c r="H149" i="6"/>
  <c r="M148" i="6"/>
  <c r="K148" i="6"/>
  <c r="H148" i="6"/>
  <c r="M147" i="6"/>
  <c r="K147" i="6"/>
  <c r="H147" i="6"/>
  <c r="M146" i="6"/>
  <c r="K146" i="6"/>
  <c r="H146" i="6"/>
  <c r="M145" i="6"/>
  <c r="K145" i="6"/>
  <c r="H145" i="6"/>
  <c r="M144" i="6"/>
  <c r="K144" i="6"/>
  <c r="H144" i="6"/>
  <c r="M143" i="6"/>
  <c r="K143" i="6"/>
  <c r="H143" i="6"/>
  <c r="M142" i="6"/>
  <c r="K142" i="6"/>
  <c r="H142" i="6"/>
  <c r="M141" i="6"/>
  <c r="K141" i="6"/>
  <c r="H141" i="6"/>
  <c r="M140" i="6"/>
  <c r="K140" i="6"/>
  <c r="H140" i="6"/>
  <c r="M139" i="6"/>
  <c r="K139" i="6"/>
  <c r="H139" i="6"/>
  <c r="M138" i="6"/>
  <c r="K138" i="6"/>
  <c r="H138" i="6"/>
  <c r="M137" i="6"/>
  <c r="K137" i="6"/>
  <c r="H137" i="6"/>
  <c r="M136" i="6"/>
  <c r="K136" i="6"/>
  <c r="H136" i="6"/>
  <c r="M135" i="6"/>
  <c r="K135" i="6"/>
  <c r="H135" i="6"/>
  <c r="M134" i="6"/>
  <c r="K134" i="6"/>
  <c r="H134" i="6"/>
  <c r="M133" i="6"/>
  <c r="K133" i="6"/>
  <c r="H133" i="6"/>
  <c r="M132" i="6"/>
  <c r="K132" i="6"/>
  <c r="H132" i="6"/>
  <c r="M131" i="6"/>
  <c r="K131" i="6"/>
  <c r="H131" i="6"/>
  <c r="M130" i="6"/>
  <c r="K130" i="6"/>
  <c r="H130" i="6"/>
  <c r="M129" i="6"/>
  <c r="K129" i="6"/>
  <c r="H129" i="6"/>
  <c r="M128" i="6"/>
  <c r="K128" i="6"/>
  <c r="H128" i="6"/>
  <c r="M127" i="6"/>
  <c r="K127" i="6"/>
  <c r="H127" i="6"/>
  <c r="M126" i="6"/>
  <c r="K126" i="6"/>
  <c r="H126" i="6"/>
  <c r="M125" i="6"/>
  <c r="K125" i="6"/>
  <c r="H125" i="6"/>
  <c r="M124" i="6"/>
  <c r="K124" i="6"/>
  <c r="H124" i="6"/>
  <c r="M123" i="6"/>
  <c r="K123" i="6"/>
  <c r="H123" i="6"/>
  <c r="M122" i="6"/>
  <c r="K122" i="6"/>
  <c r="H122" i="6"/>
  <c r="M121" i="6"/>
  <c r="K121" i="6"/>
  <c r="H121" i="6"/>
  <c r="M120" i="6"/>
  <c r="K120" i="6"/>
  <c r="H120" i="6"/>
  <c r="M119" i="6"/>
  <c r="K119" i="6"/>
  <c r="H119" i="6"/>
  <c r="M118" i="6"/>
  <c r="K118" i="6"/>
  <c r="H118" i="6"/>
  <c r="M117" i="6"/>
  <c r="K117" i="6"/>
  <c r="H117" i="6"/>
  <c r="M116" i="6"/>
  <c r="K116" i="6"/>
  <c r="H116" i="6"/>
  <c r="M115" i="6"/>
  <c r="K115" i="6"/>
  <c r="H115" i="6"/>
  <c r="M114" i="6"/>
  <c r="K114" i="6"/>
  <c r="H114" i="6"/>
  <c r="M113" i="6"/>
  <c r="K113" i="6"/>
  <c r="H113" i="6"/>
  <c r="M112" i="6"/>
  <c r="K112" i="6"/>
  <c r="H112" i="6"/>
  <c r="M111" i="6"/>
  <c r="K111" i="6"/>
  <c r="H111" i="6"/>
  <c r="M110" i="6"/>
  <c r="K110" i="6"/>
  <c r="H110" i="6"/>
  <c r="M109" i="6"/>
  <c r="K109" i="6"/>
  <c r="H109" i="6"/>
  <c r="M108" i="6"/>
  <c r="K108" i="6"/>
  <c r="H108" i="6"/>
  <c r="M107" i="6"/>
  <c r="K107" i="6"/>
  <c r="H107" i="6"/>
  <c r="M106" i="6"/>
  <c r="K106" i="6"/>
  <c r="H106" i="6"/>
  <c r="M105" i="6"/>
  <c r="K105" i="6"/>
  <c r="H105" i="6"/>
  <c r="M104" i="6"/>
  <c r="K104" i="6"/>
  <c r="H104" i="6"/>
  <c r="M103" i="6"/>
  <c r="K103" i="6"/>
  <c r="M102" i="6"/>
  <c r="K102" i="6"/>
  <c r="M101" i="6"/>
  <c r="K101" i="6"/>
  <c r="M100" i="6"/>
  <c r="K100" i="6"/>
  <c r="M99" i="6"/>
  <c r="K99" i="6"/>
  <c r="M98" i="6"/>
  <c r="K98" i="6"/>
  <c r="M97" i="6"/>
  <c r="K97" i="6"/>
  <c r="M96" i="6"/>
  <c r="K96" i="6"/>
  <c r="M95" i="6"/>
  <c r="K95" i="6"/>
  <c r="M94" i="6"/>
  <c r="K94" i="6"/>
  <c r="M93" i="6"/>
  <c r="K93" i="6"/>
  <c r="M92" i="6"/>
  <c r="K92" i="6"/>
  <c r="M91" i="6"/>
  <c r="K91" i="6"/>
  <c r="M90" i="6"/>
  <c r="K90" i="6"/>
  <c r="M89" i="6"/>
  <c r="K89" i="6"/>
  <c r="M88" i="6"/>
  <c r="K88" i="6"/>
  <c r="M87" i="6"/>
  <c r="K87" i="6"/>
  <c r="M86" i="6"/>
  <c r="K86" i="6"/>
  <c r="M85" i="6"/>
  <c r="K85" i="6"/>
  <c r="H85" i="6"/>
  <c r="M84" i="6"/>
  <c r="K84" i="6"/>
  <c r="H84" i="6"/>
  <c r="M83" i="6"/>
  <c r="K83" i="6"/>
  <c r="H83" i="6"/>
  <c r="M82" i="6"/>
  <c r="K82" i="6"/>
  <c r="H82" i="6"/>
  <c r="M81" i="6"/>
  <c r="K81" i="6"/>
  <c r="H81" i="6"/>
  <c r="M80" i="6"/>
  <c r="K80" i="6"/>
  <c r="H80" i="6"/>
  <c r="M79" i="6"/>
  <c r="K79" i="6"/>
  <c r="H79" i="6"/>
  <c r="M78" i="6"/>
  <c r="K78" i="6"/>
  <c r="H78" i="6"/>
  <c r="M77" i="6"/>
  <c r="K77" i="6"/>
  <c r="H77" i="6"/>
  <c r="M76" i="6"/>
  <c r="K76" i="6"/>
  <c r="H76" i="6"/>
  <c r="M75" i="6"/>
  <c r="K75" i="6"/>
  <c r="H75" i="6"/>
  <c r="M74" i="6"/>
  <c r="K74" i="6"/>
  <c r="H74" i="6"/>
  <c r="M73" i="6"/>
  <c r="K73" i="6"/>
  <c r="H73" i="6"/>
  <c r="M72" i="6"/>
  <c r="K72" i="6"/>
  <c r="H72" i="6"/>
  <c r="M71" i="6"/>
  <c r="K71" i="6"/>
  <c r="M70" i="6"/>
  <c r="K70" i="6"/>
  <c r="M69" i="6"/>
  <c r="K69" i="6"/>
  <c r="M68" i="6"/>
  <c r="K68" i="6"/>
  <c r="M67" i="6"/>
  <c r="K67" i="6"/>
  <c r="H67" i="6"/>
  <c r="M66" i="6"/>
  <c r="K66" i="6"/>
  <c r="H66" i="6"/>
  <c r="M65" i="6"/>
  <c r="K65" i="6"/>
  <c r="H65" i="6"/>
  <c r="M64" i="6"/>
  <c r="K64" i="6"/>
  <c r="H64" i="6"/>
  <c r="M63" i="6"/>
  <c r="K63" i="6"/>
  <c r="H63" i="6"/>
  <c r="M62" i="6"/>
  <c r="K62" i="6"/>
  <c r="H62" i="6"/>
  <c r="M61" i="6"/>
  <c r="K61" i="6"/>
  <c r="H61" i="6"/>
  <c r="M60" i="6"/>
  <c r="K60" i="6"/>
  <c r="H60" i="6"/>
  <c r="M59" i="6"/>
  <c r="K59" i="6"/>
  <c r="H59" i="6"/>
  <c r="M58" i="6"/>
  <c r="K58" i="6"/>
  <c r="H58" i="6"/>
  <c r="M57" i="6"/>
  <c r="K57" i="6"/>
  <c r="H57" i="6"/>
  <c r="M56" i="6"/>
  <c r="K56" i="6"/>
  <c r="H56" i="6"/>
  <c r="M55" i="6"/>
  <c r="K55" i="6"/>
  <c r="H55" i="6"/>
  <c r="M54" i="6"/>
  <c r="K54" i="6"/>
  <c r="H54" i="6"/>
  <c r="M53" i="6"/>
  <c r="K53" i="6"/>
  <c r="H53" i="6"/>
  <c r="M52" i="6"/>
  <c r="K52" i="6"/>
  <c r="H52" i="6"/>
  <c r="M51" i="6"/>
  <c r="K51" i="6"/>
  <c r="M50" i="6"/>
  <c r="K50" i="6"/>
  <c r="M49" i="6"/>
  <c r="K49" i="6"/>
  <c r="M48" i="6"/>
  <c r="K48" i="6"/>
  <c r="M47" i="6"/>
  <c r="K47" i="6"/>
  <c r="M46" i="6"/>
  <c r="K46" i="6"/>
  <c r="M45" i="6"/>
  <c r="K45" i="6"/>
  <c r="M44" i="6"/>
  <c r="K44" i="6"/>
  <c r="M43" i="6"/>
  <c r="K43" i="6"/>
  <c r="H43" i="6"/>
  <c r="M42" i="6"/>
  <c r="K42" i="6"/>
  <c r="H42" i="6"/>
  <c r="M41" i="6"/>
  <c r="K41" i="6"/>
  <c r="H41" i="6"/>
  <c r="M40" i="6"/>
  <c r="K40" i="6"/>
  <c r="H40" i="6"/>
  <c r="M39" i="6"/>
  <c r="K39" i="6"/>
  <c r="H39" i="6"/>
  <c r="M38" i="6"/>
  <c r="K38" i="6"/>
  <c r="H38" i="6"/>
  <c r="M37" i="6"/>
  <c r="K37" i="6"/>
  <c r="H37" i="6"/>
  <c r="M36" i="6"/>
  <c r="K36" i="6"/>
  <c r="H36" i="6"/>
  <c r="M35" i="6"/>
  <c r="K35" i="6"/>
  <c r="H35" i="6"/>
  <c r="M34" i="6"/>
  <c r="K34" i="6"/>
  <c r="H34" i="6"/>
  <c r="M33" i="6"/>
  <c r="K33" i="6"/>
  <c r="H33" i="6"/>
  <c r="M32" i="6"/>
  <c r="K32" i="6"/>
  <c r="H32" i="6"/>
  <c r="M31" i="6"/>
  <c r="K31" i="6"/>
  <c r="H31" i="6"/>
  <c r="M30" i="6"/>
  <c r="K30" i="6"/>
  <c r="H30" i="6"/>
  <c r="M29" i="6"/>
  <c r="K29" i="6"/>
  <c r="H29" i="6"/>
  <c r="M28" i="6"/>
  <c r="K28" i="6"/>
  <c r="H28" i="6"/>
  <c r="M27" i="6"/>
  <c r="K27" i="6"/>
  <c r="H27" i="6"/>
  <c r="M26" i="6"/>
  <c r="K26" i="6"/>
  <c r="H26" i="6"/>
  <c r="M25" i="6"/>
  <c r="K25" i="6"/>
  <c r="H25" i="6"/>
  <c r="M24" i="6"/>
  <c r="K24" i="6"/>
  <c r="H24" i="6"/>
  <c r="M23" i="6"/>
  <c r="K23" i="6"/>
  <c r="H23" i="6"/>
  <c r="M22" i="6"/>
  <c r="K22" i="6"/>
  <c r="H22" i="6"/>
  <c r="M21" i="6"/>
  <c r="K21" i="6"/>
  <c r="H21" i="6"/>
  <c r="M20" i="6"/>
  <c r="K20" i="6"/>
  <c r="H20" i="6"/>
  <c r="M19" i="6"/>
  <c r="K19" i="6"/>
  <c r="H19" i="6"/>
  <c r="M18" i="6"/>
  <c r="K18" i="6"/>
  <c r="H18" i="6"/>
  <c r="M17" i="6"/>
  <c r="K17" i="6"/>
  <c r="H17" i="6"/>
  <c r="M16" i="6"/>
  <c r="K16" i="6"/>
  <c r="H16" i="6"/>
  <c r="M15" i="6"/>
  <c r="K15" i="6"/>
  <c r="H15" i="6"/>
  <c r="M14" i="6"/>
  <c r="K14" i="6"/>
  <c r="H14" i="6"/>
  <c r="M13" i="6"/>
  <c r="K13" i="6"/>
  <c r="H13" i="6"/>
  <c r="M12" i="6"/>
  <c r="K12" i="6"/>
  <c r="M11" i="6"/>
  <c r="K11" i="6"/>
  <c r="M6" i="6"/>
  <c r="M5" i="6"/>
  <c r="M3" i="6"/>
  <c r="K3" i="6"/>
  <c r="K22" i="4" l="1"/>
  <c r="K21" i="4"/>
  <c r="K20" i="4"/>
  <c r="K19" i="4"/>
  <c r="K18" i="4"/>
  <c r="K17" i="4"/>
  <c r="K16" i="4"/>
  <c r="K15" i="4"/>
  <c r="K14" i="4"/>
  <c r="K13" i="4"/>
  <c r="K12" i="4"/>
  <c r="K8" i="4"/>
  <c r="K7" i="4"/>
  <c r="K6" i="4"/>
  <c r="K5" i="4"/>
  <c r="K4" i="4"/>
  <c r="M22" i="4"/>
  <c r="M21" i="4"/>
  <c r="M20" i="4"/>
  <c r="M19" i="4"/>
  <c r="M18" i="4"/>
  <c r="M17" i="4"/>
  <c r="M16" i="4"/>
  <c r="M15" i="4"/>
  <c r="M14" i="4"/>
  <c r="M13" i="4"/>
  <c r="M12" i="4"/>
  <c r="M8" i="4"/>
  <c r="M7" i="4"/>
  <c r="M6" i="4"/>
  <c r="M5" i="4"/>
  <c r="M4" i="4"/>
  <c r="K3" i="4"/>
  <c r="M3" i="4"/>
  <c r="K23" i="4"/>
  <c r="K11" i="4"/>
  <c r="K10" i="4"/>
  <c r="M23" i="4"/>
  <c r="M9" i="4"/>
  <c r="M11" i="4" l="1"/>
  <c r="M10" i="4"/>
  <c r="M291" i="6"/>
  <c r="K291" i="6"/>
</calcChain>
</file>

<file path=xl/sharedStrings.xml><?xml version="1.0" encoding="utf-8"?>
<sst xmlns="http://schemas.openxmlformats.org/spreadsheetml/2006/main" count="6347" uniqueCount="2230">
  <si>
    <t>Subdirección de Control Interno</t>
  </si>
  <si>
    <t>Inversión</t>
  </si>
  <si>
    <t>NA</t>
  </si>
  <si>
    <t>Prestar servicios profesionales para apoyar y acompañar a la subdirección de control interno en la ejecución del plan anual de auditoría en el marco de los roles enfoque hacia la prevención, administración de riesgos, evaluación y seguimiento y relación con entes externos de control, atendiendo los lineamientos de la subdirección de control interno.</t>
  </si>
  <si>
    <t xml:space="preserve">Yury Liney Molina Zea  </t>
  </si>
  <si>
    <t>JEP-197-2021</t>
  </si>
  <si>
    <t>2 Contratos o convenio que no requieren pluralidad de ofertas</t>
  </si>
  <si>
    <t>Departamento de Atención al Ciudadano</t>
  </si>
  <si>
    <t>Prestar servicios para apoyar y acompañar al departamento de atención al ciudadano en la gestión de los diferentes canales, registro en bases de datos correspondientes y encuestas de satisfacción de los sujetos de derecho y ciudadanía en general.</t>
  </si>
  <si>
    <t>Nicolle Estefany Salazar Hurtado</t>
  </si>
  <si>
    <t>JEP-196-2021</t>
  </si>
  <si>
    <t>Subdirección de Recursos Físicos e Infraestructura</t>
  </si>
  <si>
    <t>Prestar servicios profesionales para apoyar y acompañar a la subdirección de recursos físicos e infraestructura en las actividades que se deben adelantar con relación a la puesta en marcha del plan institucional de gestión ambiental (PIGA), sus modificaciones y la coordinación con la secretaria distrital de ambiente, como parte del proceso de fortalecimiento institucional de la JEP.</t>
  </si>
  <si>
    <t>Oscar Orlando Torres Luque</t>
  </si>
  <si>
    <t>JEP-195-2021</t>
  </si>
  <si>
    <t>Prestar servicios profesionales para apoyar y acompañar a la Subdirección de Recursos Físicos e Infraestructura en las actividades de sensibilización, socialización y de concientización requerida para la puesta en marcha del plan de gestión ambiental (PIGA) como parte del proceso de fortalecimiento institucional de la JEP.</t>
  </si>
  <si>
    <t xml:space="preserve">Yamile Rodríguez </t>
  </si>
  <si>
    <t>JEP-191-2021</t>
  </si>
  <si>
    <t>Prestar servicios profesionales para apoyar jurídicamente a la Subdirección de Recursos Físicos e Infraestructura en el análisis de la información y revisión de documentos expedidos por la dependencia, así como en el acompañamiento a los tramites de competencia de la misma para la implementación del enfoque territorial y diferencial de la JEP.</t>
  </si>
  <si>
    <t>Ana Maria Mancipe Montenegro</t>
  </si>
  <si>
    <t>JEP-188-2021</t>
  </si>
  <si>
    <t xml:space="preserve">Prestar servicios profesionales para apoyar y acompañar a la Subdirección de Control Interno en la ejecución del Plan Anual de Auditoría en el marco de los roles Enfoque hacia la Prevención, Administración de Riesgos, Evaluación y Seguimiento y Relación con Entes Externos de Control, atendiendo los lineamientos de la Subdirección de Control Interno. </t>
  </si>
  <si>
    <t>Egna Katerine Nuñez Hernández</t>
  </si>
  <si>
    <t>JEP-187-2021</t>
  </si>
  <si>
    <t>Prestar servicios profesionales para apoyar y acompañar a la Subdirección de Control Interno en la ejecución del Plan Anual de Auditoría en el marco de los roles Enfoque hacia la Prevención, Administración de Riesgos, Evaluación y Seguimiento y Relación con Entes Externos de Control, atendiendo los lineamientos de la Subdirección de Control Interno</t>
  </si>
  <si>
    <t>Sandra Yorlen Herreño</t>
  </si>
  <si>
    <t>JEP-185-2021</t>
  </si>
  <si>
    <t>Prestar servicios profesionales para apoyar y acompañar a la Subdirección de Control Interno en la ejecución del plan anual de auditoria en el marco del Sistema del Control Interno Contable, de acuerdo con la normatividad legal vigente.</t>
  </si>
  <si>
    <t>Rita Consuelo Pérez Otero.</t>
  </si>
  <si>
    <t>JEP-184-2021</t>
  </si>
  <si>
    <t>Departamento de SAAD - Comparecientes</t>
  </si>
  <si>
    <t>Prestar servicios profesionales para apoyar y acompañar al departamento saad comparecientes en las gestiones administrativas a su cargo.</t>
  </si>
  <si>
    <t>Bibiana Marcela Herrera Mondragón </t>
  </si>
  <si>
    <t>JEP-183-2021</t>
  </si>
  <si>
    <t>Departamento de SAAD - Víctimas</t>
  </si>
  <si>
    <t>Prestar servicios profesionales para la representación a víctimas con enfoque de género, étnico, diferencial, psicosocial y socio cultural en los asuntos de competencia de la jurisdicción, para el sistema autónomo de asesoría y defensa de la SE-JEP.</t>
  </si>
  <si>
    <t>Ingrid Del Pilar Saavedra Rodríguez</t>
  </si>
  <si>
    <t>JEP-182-2021</t>
  </si>
  <si>
    <t>Prestación de servicios profesionales en la asesoría jurídica, atención integral y defensa técnica judicial a las personas que comparezcan ante las salas y secciones de la JEP, teniendo en cuenta los enfoques diferenciales.</t>
  </si>
  <si>
    <t>Claudia Marcela Rivera Quiroga</t>
  </si>
  <si>
    <t>JEP-180-2021</t>
  </si>
  <si>
    <t>María Helena García Ruiz</t>
  </si>
  <si>
    <t>JEP-179-2021</t>
  </si>
  <si>
    <t>Nadia Gabriela Triviño López</t>
  </si>
  <si>
    <t>JEP-178-2021</t>
  </si>
  <si>
    <t>Unidad de Investigación y Acusación</t>
  </si>
  <si>
    <t>Prestación de servicios para apoyar las actividades de recolección, procesamiento y sistematización de la información requerida para el mantenimiento del sistema de monitoreo de riesgos y prevención de afectación a los derechos humanos en Colombia de la UIA de la JEP.</t>
  </si>
  <si>
    <t>ANGIE PAOLA RODRIGUEZ MAHECHA</t>
  </si>
  <si>
    <t>JEP-177-2021</t>
  </si>
  <si>
    <t xml:space="preserve">Alexander Arias Castrillón </t>
  </si>
  <si>
    <t>JEP-176-2021</t>
  </si>
  <si>
    <t xml:space="preserve">David Leonardo Gamboa Díaz  </t>
  </si>
  <si>
    <t>JEP-175-2021</t>
  </si>
  <si>
    <t xml:space="preserve">Leidy Tatiana Hernández López </t>
  </si>
  <si>
    <t>JEP-174-2021</t>
  </si>
  <si>
    <t>prestar servicios profesionales para la representación a víctimas con enfoque de género, étnico, diferencial, psicosocial y socio cultural en los asuntos de competencia de la jurisdicción, para el sistema autónomo de asesoría y defensa de la se-jep</t>
  </si>
  <si>
    <t>Mónica Liliana Parra Cáceres</t>
  </si>
  <si>
    <t>JEP-172-2021</t>
  </si>
  <si>
    <t>Johan Sebastián Gonzalez Cortes</t>
  </si>
  <si>
    <t>JEP-171-2021</t>
  </si>
  <si>
    <t>Apoyar y acompañar al Departamento de SAAD Comparecientes en la ejecución y administración de la plataforma y software de registro de abogados /as, ONG y comparecientes para el apoyo judicial. </t>
  </si>
  <si>
    <t>Silvio Esteban Carvajal Ordoñez</t>
  </si>
  <si>
    <t>JEP-170-2021</t>
  </si>
  <si>
    <t>Dirección de Asuntos Jurídicos</t>
  </si>
  <si>
    <t>Prestar servicios profesionales para apoyar en los procesos de mejoramiento de la gestión judicial de las Salas de Justicia y Secciones del Tribunal para la Paz.</t>
  </si>
  <si>
    <t>Karen Liceth Vergel Devia</t>
  </si>
  <si>
    <t>JEP-169-2021</t>
  </si>
  <si>
    <t>Prestar servicios profesionales para apoyar y acompañar al departamento SAAD Comparecientes en las gestiones administrativas a su cargo</t>
  </si>
  <si>
    <t>Jorge Hernando Torres Zafra</t>
  </si>
  <si>
    <t>JEP-168-2021</t>
  </si>
  <si>
    <t>Alexander Ríos Pérez</t>
  </si>
  <si>
    <t>JEP-167-2021</t>
  </si>
  <si>
    <t>Prestar servicios profesionales para apoyar y acompañar al Departamento SAAD Comparecientes en las gestiones administrativas a su cargo</t>
  </si>
  <si>
    <t>Manuel José Jiménez Vergara</t>
  </si>
  <si>
    <t>JEP-166-2021</t>
  </si>
  <si>
    <t xml:space="preserve">	Prestación de servicios profesionales en la asesoría jurídica, atención integral y defensa técnica judicial a las personas que comparezcan ante las salas y secciones de la JEP, teniendo en cuenta los enfoques diferenciales.</t>
  </si>
  <si>
    <t xml:space="preserve">Karen Lucia Álvarez Ricardo </t>
  </si>
  <si>
    <t>JEP-165-2021</t>
  </si>
  <si>
    <t xml:space="preserve">Henry Alberto Romero Correa </t>
  </si>
  <si>
    <t>JEP-164-2021</t>
  </si>
  <si>
    <t xml:space="preserve">Subdirección de Cooperación Internacional </t>
  </si>
  <si>
    <t>Prestar servicios profesionales para apoyar y acompañar a la subdirección de cooperación internacional en el seguimiento de proyectos, acuerdos y acciones colaborativas que contribuyan a las decisiones judiciales de la justicia transicional restaurativa.</t>
  </si>
  <si>
    <t xml:space="preserve">Lorena Soler Niño </t>
  </si>
  <si>
    <t>JEP-162-2021</t>
  </si>
  <si>
    <t>Prestación de servicios profesionales para apoyar y acompañar al Departamento SAAD Comparecientes en el seguimiento y apoyo al equipo jurídico encargado de brindar asesoría jurídica y defensa técnica judicial a los comparecientes ante las diferentes salas y secciones de la JEP.</t>
  </si>
  <si>
    <t>German David Alarcon De La Valle</t>
  </si>
  <si>
    <t>JEP-161-2021</t>
  </si>
  <si>
    <t>Departamento de Atención a Víctimas</t>
  </si>
  <si>
    <t>Prestar servicios técnicos para apoyar y acompañar al Departamento de Atención a Víctimas para fortalecer la difusión a través de estrategias de comunicación, planificación y diseño de materiales, dirigidos a las víctimas y actores estratégicos atendiendo los enfoques diferencial y psicosocial.</t>
  </si>
  <si>
    <t>Adriana Amaya Grimaldos</t>
  </si>
  <si>
    <t>JEP-160-2021</t>
  </si>
  <si>
    <t>Prestar servicios profesionales al Departamento de Atención a Víctimas para apoyar y acompañar los procesos de monitoreo, seguimiento y evaluación de las actividades misionales del equipo encargado de brindar asesoría y acompañamiento a nivel nacional y territorial a las victimas.</t>
  </si>
  <si>
    <t>Ingrid Katherine Cely Torres</t>
  </si>
  <si>
    <t>JEP-159-2021</t>
  </si>
  <si>
    <t>Prestar servicios profesionales para apoyar y acompañar al Departamento de Atención a Víctimas en la elaboración de lineamientos, implementación y fortalecimiento de estrategias psicosociales con enfoque étnico y diferencial lo cuales garanticen la participación de las víctimas en los asuntos de competencia de la jurisdicción.</t>
  </si>
  <si>
    <t>Sandra Helena Narvaez Ramírez</t>
  </si>
  <si>
    <t>JEP-158-2021</t>
  </si>
  <si>
    <t>Prestar servicios profesionales especializados para acompañar, apoyar y fortalecer los espacios que faciliten y orienten la participación de las víctimas del conflicto armado que se encuentran en el exterior y de las retornadas, así como la articulación de la jurisdicción con las demás entidades del SIVJRNR dentro del marco de las actuaciones de la JEP.</t>
  </si>
  <si>
    <t>Zully Johanna Laverde Morales</t>
  </si>
  <si>
    <t>JEP-157-2021</t>
  </si>
  <si>
    <t>Prestar servicios técnicos para apoyar y acompañar la gestión administrativa requerida para el cumplimiento de las funciones del Departamento de Atención a Víctimas.</t>
  </si>
  <si>
    <t>Yuly Maritza Gomez Garzon</t>
  </si>
  <si>
    <t>JEP-156-2021</t>
  </si>
  <si>
    <t>Prestar servicios profesionales para la representación a víctimas con enfoque de género, étnico, diferencial, psicosocial y socio cultural en los asuntos de competencia de la jurisdicción, para el Sistema Autónomo de Asesoría y Defensa de la SE-JEP</t>
  </si>
  <si>
    <t>Martha Cristina Muñoz Cordoba</t>
  </si>
  <si>
    <t>JEP-155-2021</t>
  </si>
  <si>
    <t>Departamento de Gestión Documental</t>
  </si>
  <si>
    <t>Prestación de servicios profesionales para la implementación del sistema de archivos del Departamento de Gestión Documental.</t>
  </si>
  <si>
    <t>Jully Paola Alvarez Gualtero</t>
  </si>
  <si>
    <t>JEP-154-2021</t>
  </si>
  <si>
    <t>Departamento de Conceptos y Representación Jurídica</t>
  </si>
  <si>
    <t>Prestar servicios profesionales para apoyar en los procesos de mejoramiento de la gestión judicial de las salas de justicia y secciones del tribunal para la paz</t>
  </si>
  <si>
    <t>Diana Carolina Fabra Gutiérrez</t>
  </si>
  <si>
    <t>JEP-153-2021</t>
  </si>
  <si>
    <t>Gabriela Jineth Bonilla Pazos</t>
  </si>
  <si>
    <t>JEP-152-2021</t>
  </si>
  <si>
    <t>María Camila Santamaria Cáceres</t>
  </si>
  <si>
    <t>JEP-151-2021</t>
  </si>
  <si>
    <t>Prestar servicios para apoyar la gestión administrativa del Departamento SAAD Comparecientes relacionada con la operación logística, del departamento</t>
  </si>
  <si>
    <t>Karen Milena Díaz Barriga</t>
  </si>
  <si>
    <t>JEP-150-2021</t>
  </si>
  <si>
    <t>Departamento de Gestión Territorial</t>
  </si>
  <si>
    <t>Prestar servicios profesionales especializados para apoyar y acompañar la implementación de los lineamientos para la aplicación del enfoque territorial de la Secretaria Ejecutiva de la JEP en los departamentos de Cesar y La Guajira, en el marco de la misión y consolidación de la entidad</t>
  </si>
  <si>
    <t>John Alexander Rodriguez Vega</t>
  </si>
  <si>
    <t>JEP-149-2021</t>
  </si>
  <si>
    <t>Prestar servicios profesionales para apoyar y acompañar al Departamento SAAD Comparecientes en las actividades administrativas relacionadas con los procesos internos del departamento</t>
  </si>
  <si>
    <t>Dirley Andrea López Jiménez</t>
  </si>
  <si>
    <t>JEP-148-2021</t>
  </si>
  <si>
    <t>Prestar servicios para acompañar la gestión administrativa del Departamento SAAD Comparecientes en asuntos relacionados con el apoyo a la supervisión de los contratos del departamento</t>
  </si>
  <si>
    <t>Héctor Horacio Pérez Prieto</t>
  </si>
  <si>
    <t>JEP-147-2021</t>
  </si>
  <si>
    <t>Yuli Ximena Ariza Serrano</t>
  </si>
  <si>
    <t>JEP-146-2021</t>
  </si>
  <si>
    <t>Prestar servicios para apoyar la gestión administrativa del Departamento SAAD Comparecientes</t>
  </si>
  <si>
    <t>Angie Catalina Velasco Robelto</t>
  </si>
  <si>
    <t>JEP-145-2021</t>
  </si>
  <si>
    <t>Prestar servicios profesionales para apoyar y acompañar al departamento SAAD Comparecientes en las gestiones administrativas a su cargo relacionadas con el acopio, compilación y manejo de información</t>
  </si>
  <si>
    <t>Loren Tatiana Jimenez Chavarro</t>
  </si>
  <si>
    <t>JEP-144-2021</t>
  </si>
  <si>
    <t>Oscar David Getial Vargas</t>
  </si>
  <si>
    <t>JEP-143-2021</t>
  </si>
  <si>
    <t>Leonardo Yepes Moreno</t>
  </si>
  <si>
    <t>JEP-142-2021</t>
  </si>
  <si>
    <t xml:space="preserve">
Laura Daniela Garzon Chavarro
</t>
  </si>
  <si>
    <t>JEP-141-2021</t>
  </si>
  <si>
    <t>Wilson Dario Rodríguez Barrera</t>
  </si>
  <si>
    <t>JEP-140-2021</t>
  </si>
  <si>
    <t>Norma Suleiza Mavesoy Polanco</t>
  </si>
  <si>
    <t>JEP-139-2021</t>
  </si>
  <si>
    <t>Laylor Vanessa García Gómez</t>
  </si>
  <si>
    <t>JEP-138-2021</t>
  </si>
  <si>
    <t>Prestación de servicios profesionales en la asesoría jurídica, atención integral y defensa técnica judicial a las personas que comparezcan ante las salas y secciones de la JEP, teniendo en cuenta los enfoques diferenciales</t>
  </si>
  <si>
    <t>Victor Hugo Puertas Prada</t>
  </si>
  <si>
    <t>JEP-137-2021</t>
  </si>
  <si>
    <t>Prestar servicios profesionales para el apoyo al Grupo de Análisis, Contexto y Estadística en las tareas de gestión de información, diseño e implementación de modelos de datos, así como el análisis y visualización en entornos geográficos, a fin de la capacidad investigativa a cargo de la UIA</t>
  </si>
  <si>
    <t>Jorge Alfonso Espinosa Torres</t>
  </si>
  <si>
    <t>JEP-136-2021</t>
  </si>
  <si>
    <t xml:space="preserve">	Prestación de servicios profesionales especializados para analizar contextos, situaciones o patrones de riesgo que limiten la participación de titulares de derechos y garantías en los procesos que desarrolla la JEP</t>
  </si>
  <si>
    <t>Luis Miguel Buitrago Roa</t>
  </si>
  <si>
    <t>JEP-135-2021</t>
  </si>
  <si>
    <t>Prestación de servicios profesionales, para gestionar y analizar información que permita la actualización del sistema de monitoreo de riesgos y prevención de afectaciones a los derechos humanos en Colombia de la Unidad de Investigación y Acusación de la JEP</t>
  </si>
  <si>
    <t>Tatiana Andrea Niño Martínez</t>
  </si>
  <si>
    <t>JEP-134-2021</t>
  </si>
  <si>
    <t>Mónica Del Pilar Burgos Forero</t>
  </si>
  <si>
    <t>JEP-133-2021</t>
  </si>
  <si>
    <t>Alejandra Sofia Rojas Castro</t>
  </si>
  <si>
    <t>JEP-132-2021</t>
  </si>
  <si>
    <t>Daniel Esteban Pedraza Piñeros</t>
  </si>
  <si>
    <t>JEP-131-2021</t>
  </si>
  <si>
    <t>Prestación de servicios profesionales, para gestionar y analizar información que permita la actualización del Sistema de Monitoreo de Riesgos y Prevención de Afectaciones a los Derechos Humanos en Colombia de la Unidad de Investigación y Acusación de la JEP.</t>
  </si>
  <si>
    <t>Cynthia Alejandra Lacouture González</t>
  </si>
  <si>
    <t>JEP-130-2021</t>
  </si>
  <si>
    <t xml:space="preserve">	Servicios profesionales de apoyo y acompañamiento al grupo de protección a víctimas, testigos y demás intervinientes de la UIA, para la implementación y seguimiento periódico de las medidas de protección decididas por el comité de evaluación de riesgo y definición de medidas de la UIA.</t>
  </si>
  <si>
    <t>Daniel Alfonso Rodríguez Aldana</t>
  </si>
  <si>
    <t>JEP-129-2021</t>
  </si>
  <si>
    <t xml:space="preserve">Prestar servicios de apoyo al Departamento de SAAD Victimas en el seguimiento logístico, la elaboración de informes técnicos, y el apoyo a la supervisión de contratos y convenios a cargo del Departamento. </t>
  </si>
  <si>
    <t>Andrea Salamanca Rodríguez</t>
  </si>
  <si>
    <t>JEP-128-2021</t>
  </si>
  <si>
    <t>Prestar servicios profesionales para apoyar y acompañar al Departamento de Gestión Territorial en el seguimiento técnico y administrativo del cumplimiento de las actividades y funciones a cargo de la dependencia</t>
  </si>
  <si>
    <t>Laura Milena Romero Tinoco</t>
  </si>
  <si>
    <t>JEP-127-2021</t>
  </si>
  <si>
    <t>Prestar servicios profesionales para apoyar y acompañar al Departamento de Gestión Territorial en el seguimiento técnico y administrativo del cumplimiento de las actividades y funciones a cargo de la dependencia</t>
  </si>
  <si>
    <t>Pedro David Barrios Barrios</t>
  </si>
  <si>
    <t>JEP-126-2021</t>
  </si>
  <si>
    <t>Prestar servicios profesionales especializados para apoyar y acompañar la implementación de los lineamientos para la aplicación del enfoque territorial de la Secretaría Ejecutiva de la JEP en los departamentos de Guaviare y Vaupés, en el marco de la misión y consolidación de la entidad</t>
  </si>
  <si>
    <t>Claudia Marcela Duarte Acuña</t>
  </si>
  <si>
    <t>JEP-125-2021</t>
  </si>
  <si>
    <t>Prestar servicios profesionales especializados para apoyar y acompañar la implementación de los lineamientos para la aplicación del enfoque territorial de la Secretaría Ejecutiva de la JEP en el departamento de Amazonas, en el marco de la misión y consolidación de la entidad</t>
  </si>
  <si>
    <t>Anitalia Claxi Pijachi Kuyuedo</t>
  </si>
  <si>
    <t>JEP-124-2021</t>
  </si>
  <si>
    <t>Prestar servicios profesionales especializados para apoyar y acompañar la implementación de los lineamientos para la aplicación del enfoque territorial de la Secretaria Ejecutiva de la JEP en el departamento de Putumayo, en el marco de la misión y consolidación de la entidad</t>
  </si>
  <si>
    <t>Laura Inés Badillo Ramírez</t>
  </si>
  <si>
    <t>JEP-123-2021</t>
  </si>
  <si>
    <t>Prestar servicios profesionales especializados en enfoque étnico racial para apoyar y acompañar la gestión territorial de la Secretaría Ejecutiva de la JEP con los pueblos indígenas en el departamento de Nariño, en el marco de la misionalidad de la entidad</t>
  </si>
  <si>
    <t>Yury Viviana Acosta Rosero</t>
  </si>
  <si>
    <t>JEP-122-2021</t>
  </si>
  <si>
    <t>Prestar servicios profesionales especializados para apoyar y acompañar la implementación de los lineamientos para la aplicación del enfoque territorial de la Secretaria Ejecutiva de la JEP en el departamento del Cauca, en el marco de la misión y consolidación de la entidad</t>
  </si>
  <si>
    <t>Ana María Otero Alvarez</t>
  </si>
  <si>
    <t>JEP-120-2021</t>
  </si>
  <si>
    <t>Prestar servicios profesionales especializados en enfoque étnico racial para apoyar y acompañar la gestión territorial de la Secretaría Ejecutiva de la JEP con los pueblos indígenas en los departamentos del Cauca y Valle del Cauca, en el marco de la misionalidad de la entidad</t>
  </si>
  <si>
    <t>Yilmar Eduardo Barona Mestizo</t>
  </si>
  <si>
    <t>JEP-119-2021</t>
  </si>
  <si>
    <t>Prestar servicios profesionales especializados en enfoque étnico racial para apoyar y acompañar la gestión territorial de la Secretaría Ejecutiva de la JEP con las comunidades negras, afrocolombianas, raizales y palenqueras en los departamentos del Cauca y Valle Del Cauca, en el marco de la misionalidad de la entidad.</t>
  </si>
  <si>
    <t>Ana Yensi Ibargüen</t>
  </si>
  <si>
    <t>JEP-118-2021</t>
  </si>
  <si>
    <t>Prestar servicios profesionales especializados para apoyar y acompañar al departamento de Gestión Territorial en las actividades desplegadas en los departamentos de Valle del Cauca, Quindío, Risaralda, y Caldas, en el marco de las funciones de la dependencia y de los lineamientos para la aplicación del enfoque territorial</t>
  </si>
  <si>
    <t>Maribel Rodríguez Acevedo</t>
  </si>
  <si>
    <t>JEP-117-2021</t>
  </si>
  <si>
    <t>Prestar servicios profesionales especializados para apoyar y acompañar la implementación de los lineamientos para la aplicación del enfoque territorial de la Secretaría Ejecutiva de la JEP en los departamentos de Valle del Cauca, Risaralda, Quindío y Caldas, en el marco de la misión y consolidación de la entidad</t>
  </si>
  <si>
    <t>Thiame Adelisa Carabali Hinestroza</t>
  </si>
  <si>
    <t>JEP-116-2021</t>
  </si>
  <si>
    <t>Prestar servicios profesionales especializados para apoyar y acompañar la implementación de los lineamientos para la aplicación del enfoque territorial de la Secretaría Ejecutiva de la JEP en la costa de los departamentos del Valle y del Cauca, en el marco de la misión y consolidación de la entidad</t>
  </si>
  <si>
    <t>Julieth Balanta Zuñiga</t>
  </si>
  <si>
    <t>JEP-115-2021</t>
  </si>
  <si>
    <t>Prestar servicios profesionales especializados para apoyar y acompañar la implementación de los lineamientos para la aplicación del enfoque territorial  de la Secretaría Ejecutiva de la JEP en el departamento de Chocó, en el marco de la misión y consolidación de la Entidad</t>
  </si>
  <si>
    <t>Edainis Parra Guerrero</t>
  </si>
  <si>
    <t>JEP-114-2021</t>
  </si>
  <si>
    <t>Oscar Felipe Bernal Beltrán</t>
  </si>
  <si>
    <t>JEP-113-2021</t>
  </si>
  <si>
    <t>Edwin Armando Embus Canencio</t>
  </si>
  <si>
    <t>JEP-112-2021</t>
  </si>
  <si>
    <t xml:space="preserve">Prestar servicios profesionales en las actividades relacionadas con la planeación y seguimiento en el Departamento de Gestión Documental. </t>
  </si>
  <si>
    <t>Andres Leonardo Tibaduiza Avila</t>
  </si>
  <si>
    <t>JEP-111-2021</t>
  </si>
  <si>
    <t>Prestar servicios profesionales para apoyar en los procesos de mejoramiento de la gestión judicial de las salas de justicia y secciones del tribunal para la paz.</t>
  </si>
  <si>
    <t>Yon Federico Cadin Abaunza</t>
  </si>
  <si>
    <t>JEP-110-2021</t>
  </si>
  <si>
    <t>Santiago Castro Estévez</t>
  </si>
  <si>
    <t>JEP-109-2021</t>
  </si>
  <si>
    <t>Luz Marina Achury Rocha</t>
  </si>
  <si>
    <t>JEP-108-2021</t>
  </si>
  <si>
    <t>Augusto Guzmán Ramírez</t>
  </si>
  <si>
    <t>JEP-107-2021</t>
  </si>
  <si>
    <t>Prestar servicios profesionales para acompañar al Departamento de SAAD Víctimas a fin de facilitar la actualización y desarrollo de activides de capacitación de los abogados registrados en el SAAD conforme a las necesidades del 2021.</t>
  </si>
  <si>
    <t>Luz Eliyer Cárdenas Contreras</t>
  </si>
  <si>
    <t>JEP-106-2021</t>
  </si>
  <si>
    <t xml:space="preserve">Carolina Silva Ortiz </t>
  </si>
  <si>
    <t>JEP-105-2021</t>
  </si>
  <si>
    <t>Prestar servicios profesionales para apoyar y acompañar al Departamento de SAAD Víctimas en la gestión y administración de la plataforma y software de registro de abogados/as, ONG y víctimas para el apoyo judicial.</t>
  </si>
  <si>
    <t xml:space="preserve">Andrea Del Pilar Ruiz Salom </t>
  </si>
  <si>
    <t>JEP-104-2021</t>
  </si>
  <si>
    <t>Prestar servicios profesionales especializados para apoyar y acompañar la implementación de los lineamientos para la aplicación del enfoque territorial de la Secretaría Ejecutiva de la JEP en los departamentos de Sucre y Córdoba, en el marco de la misión y consolidación de la entidad.</t>
  </si>
  <si>
    <t>Martha Elena Vásquez Gonzalez</t>
  </si>
  <si>
    <t>JEP-103-2021</t>
  </si>
  <si>
    <t xml:space="preserve">	Prestación de servicios profesionales para apoyar y acompañar al Grupo de Protección a Víctimas, Testigos y demás Intervinientes de la Unidad de Investigación y Acusación en el seguimiento y desarrollo de la Secretaría Técnica del Comité de Evaluación de Riesgo y Definición de Medidas.</t>
  </si>
  <si>
    <t>Cesar Camilo Montañez Rubiano</t>
  </si>
  <si>
    <t>JEP-102-2021</t>
  </si>
  <si>
    <t>Prestación de servicios profesionales al grupo de protección a víctimas, testigos y demás intervinientes de la UIA, para apoyar las gestiones administrativas con ocasión del seguimiento a la implementación y ejecución de las medidas de protección complementarias, individuales y colectivas</t>
  </si>
  <si>
    <t>Juan David Sierra Garzón</t>
  </si>
  <si>
    <t>JEP-101-2021</t>
  </si>
  <si>
    <t>Prestar los servicios profesionales jurídicos para el apoyo y acompañamiento del grupo de apoyo legal y administrativo en las gestiones precontractuales, contractuales y poscontractuales para facilitar la capacidad investigativa de la UIA.</t>
  </si>
  <si>
    <t>Catalina Leyton Fandiño</t>
  </si>
  <si>
    <t>JEP-100-2021</t>
  </si>
  <si>
    <t>Prestar los servicios profesionales para apoyar y acompañar al grupo de apoyo legal y administrativo en las actividades logísticas, jurídicas y administrativas para facilitar la capacidad investigativa de la UIA</t>
  </si>
  <si>
    <t>María Camila Padilla Parada</t>
  </si>
  <si>
    <t>JEP-099-2021</t>
  </si>
  <si>
    <t>Prestación de servicios profesionales al grupo de protección a víctimas, testigos y demás intervinientes de la UIA, para apoyar las gestiones administrativas con ocasión del seguimiento a la implementación y ejecución de las medidas de protección complementarias, individuales y colectivas.</t>
  </si>
  <si>
    <t>Jaime Eduardo Fonseca Aranguren</t>
  </si>
  <si>
    <t>JEP-098-2021</t>
  </si>
  <si>
    <t>Prestar servicios profesionales especializados para apoyar y acompañar la implementación de los lineamientos para la aplicación del enfoque territorial de la Secretaría Ejecutiva de la JEP en los departamentos de Vichada y Guainía, en el marco de la misión y consolidación de la entidad</t>
  </si>
  <si>
    <t>Felipe Cabrera Orozco</t>
  </si>
  <si>
    <t>JEP-097-2021</t>
  </si>
  <si>
    <t>Prestar servicios profesionales especializados para apoyar y acompañar la implementación de los lineamientos para la aplicación del enfoque territorial de la Secretaría Ejecutiva de la JEP en el departamento de Arauca, en el marco de la misión y consolidación de la entidad.</t>
  </si>
  <si>
    <t>Helen Tatyana García Rodriguez</t>
  </si>
  <si>
    <t>JEP-096-2021</t>
  </si>
  <si>
    <t>Prestar servicios profesionales especializados para apoyar y acompañar la implementación de los lineamientos para la aplicación del enfoque territorial de la Secretaría Ejecutiva de la JEP en los departamentos de Atlántico y Bolívar, en el marco de la misión y consolidación de la entidad.</t>
  </si>
  <si>
    <t>Carlos Mario Gonzalez Luna</t>
  </si>
  <si>
    <t>JEP-095-2021</t>
  </si>
  <si>
    <t>Prestar servicios profesionales especializados para apoyar y acompañar la implementación de los lineamientos para la aplicación del enfoque territorial de la Secretaría Ejecutiva de la JEP en la región de Urabá, Bajo Atrato y Darién, en el marco de la misión y consolidación de la entidad.</t>
  </si>
  <si>
    <t>Lina Cristina Gutiérrez Moreno</t>
  </si>
  <si>
    <t>JEP-094-2021</t>
  </si>
  <si>
    <t>prestar servicios profesionales para apoyar y acompañar en los procesos de mejoramiento de la gestión judicial de la secretaria general judicial</t>
  </si>
  <si>
    <t>Carlos Alberto Jaramillo Portilla</t>
  </si>
  <si>
    <t>JEP-093-2021</t>
  </si>
  <si>
    <t>Angela Julieth Cardozo Veira</t>
  </si>
  <si>
    <t>JEP-092-2021</t>
  </si>
  <si>
    <t>Andrés Camilo Gómez Calcetero</t>
  </si>
  <si>
    <t>JEP-091-2021</t>
  </si>
  <si>
    <t>Lina Maryory Duque Ballen</t>
  </si>
  <si>
    <t>JEP-090-2021</t>
  </si>
  <si>
    <t>Carlos Andrés Barco Enríquez</t>
  </si>
  <si>
    <t>JEP-089-2021</t>
  </si>
  <si>
    <t>Stefany Llanos Velásquez</t>
  </si>
  <si>
    <t>JEP-088-2021</t>
  </si>
  <si>
    <t>Rosa Nayibe Guerrero Santacruz</t>
  </si>
  <si>
    <t>JEP-087-2021</t>
  </si>
  <si>
    <t>Natalia Acosta Gómez</t>
  </si>
  <si>
    <t>JEP-086-2021</t>
  </si>
  <si>
    <t>María Fernanda Vallejo Molina</t>
  </si>
  <si>
    <t>JEP-085-2021</t>
  </si>
  <si>
    <t>Liliana Homez Alfonso</t>
  </si>
  <si>
    <t>JEP-084-2021</t>
  </si>
  <si>
    <t>Leidy Carolina Torres Hernández</t>
  </si>
  <si>
    <t>JEP-083-2021</t>
  </si>
  <si>
    <t>Laura Vanessa Patiño Ocampo</t>
  </si>
  <si>
    <t>JEP-082-2021</t>
  </si>
  <si>
    <t>Kelly Tatiana Riaño Olivella</t>
  </si>
  <si>
    <t>JEP-081-2021</t>
  </si>
  <si>
    <t>Karen Paola Jiménez Gutiérrez</t>
  </si>
  <si>
    <t>JEP-080-2021</t>
  </si>
  <si>
    <t>Juan Esteban Bermúdez Archila</t>
  </si>
  <si>
    <t>JEP-079-2021</t>
  </si>
  <si>
    <t>Isabel Monserrat Reinoso Vizcaya</t>
  </si>
  <si>
    <t>JEP-078-2021</t>
  </si>
  <si>
    <t>Esteban Darío Castillo Velasco</t>
  </si>
  <si>
    <t>JEP-077-2021</t>
  </si>
  <si>
    <t>Efren Darío Balanguera Rivera</t>
  </si>
  <si>
    <t>JEP-076-2021</t>
  </si>
  <si>
    <t>prestar servicios profesionales para apoyar la gestión contractual y financiera del departamento saad representación víctimas</t>
  </si>
  <si>
    <t>Francisco Eduardo Gonzáles Botello</t>
  </si>
  <si>
    <t>JEP-075-2021</t>
  </si>
  <si>
    <t>Subsecretaria Ejecutiva</t>
  </si>
  <si>
    <t>prestar servicios profesionales especializados para apoyar y acompañar a la secretaría ejecutiva en el seguimiento y monitoreo a la implementación de los lineamientos y ejecución de actividades relacionadas con el despliegue territorial de la secretaría ejecutiva, teniendo en cuenta los enfoques diferencial, territorial y de género.</t>
  </si>
  <si>
    <t>Andrea Carolina Triviño Sandoval</t>
  </si>
  <si>
    <t>JEP-074-2021</t>
  </si>
  <si>
    <t>prestar servicios profesionales especializados para apoyar y acompañar la implementación de los lineamientos para la aplicación del enfoque territorial de la secretaria ejecutiva de la jep en la región del magdalena medio, en el marco de la misión y consolidación de la entidad.</t>
  </si>
  <si>
    <t>Daladier Alonso Jaramillo Rueda</t>
  </si>
  <si>
    <t>JEP-073-2021</t>
  </si>
  <si>
    <t>prestar servicios profesionales especializados para apoyar y acompañar la implementación de los lineamientos para la aplicación del enfoque territorial de la secretaria ejecutiva de la jep en el departamento de magdalena, en el marco de la misión y consolidación de la entidad.</t>
  </si>
  <si>
    <t>Andrés David Franco Rodríguez</t>
  </si>
  <si>
    <t>JEP-072-2021</t>
  </si>
  <si>
    <t>prestar servicios profesionales especializados para apoyar y acompañar la implementación de los lineamientos para la aplicación del enfoque territorial de la secretaria ejecutiva de la jep en el departamento de norte de santander, en el marco de la misión y consolidación de la entidad.</t>
  </si>
  <si>
    <t>Jhon Jairo Rojas Rojas</t>
  </si>
  <si>
    <t>JEP-071-2021</t>
  </si>
  <si>
    <t>prestar servicios profesionales especializados para apoyar y acompañar la implementación de los lineamientos para la aplicación del enfoque territorial de la secretaria ejecutiva de la jep en las subregiones oriente, occidente, suroeste y valle de aburrá del departamento de antioquia, en el marco de la misión y consolidación de la entidad.</t>
  </si>
  <si>
    <t>Sandra Viviana Alfaro Yara</t>
  </si>
  <si>
    <t>JEP-070-2021</t>
  </si>
  <si>
    <t>prestar servicios profesionales especializados para apoyar y acompañar la implementación de los lineamientos para la aplicación del enfoque territorial de la secretaria ejecutiva de la jep en los departamentos de boyacá y cundinamarca, en el marco de la misión y consolidación de la entidad.</t>
  </si>
  <si>
    <t>Paula Andrea Cañón Rodríguez</t>
  </si>
  <si>
    <t>JEP-069-2021</t>
  </si>
  <si>
    <t>prestar servicios profesionales especializados para apoyar y acompañar la implementación de los lineamientos para la aplicación del enfoque territorial de la secretaria ejecutiva de la jep en el departamento de santander, en el marco de la misión y consolidación de la entidad</t>
  </si>
  <si>
    <t>Carolina Rubio Sguerra</t>
  </si>
  <si>
    <t>JEP-068-2021</t>
  </si>
  <si>
    <t>prestar servicios profesionales especializados para apoyar y acompañar la implementación de los lineamientos para la aplicación del enfoque territorial de la secretaria ejecutiva de la jep en los departamentos de meta y casanare, en el marco de la misión y consolidación de la entidad.</t>
  </si>
  <si>
    <t>Iris Briceida Parra González</t>
  </si>
  <si>
    <t>JEP-067-2021</t>
  </si>
  <si>
    <t>prestar servicios profesionales especializados para apoyar y acompañar la implementación de los lineamientos para la aplicación del enfoque territorial de la secretaria ejecutiva de la jep en las subregiones norte, nordeste y bajo cauca del departamento de antioquia, en el marco de la misión y consolidación de la entidad.</t>
  </si>
  <si>
    <t>Beatriz Elena Herrera González</t>
  </si>
  <si>
    <t>JEP-066-2021</t>
  </si>
  <si>
    <t xml:space="preserve">prestar servicios profesionales al departamento de saad representación víctimas para apoyar y acompañar la planeación, articulación, fortalecimiento y seguimiento a las actividades misionales del departamento, así como en su despliegue territorial, en cumplimiento del plan operativo del departamento. </t>
  </si>
  <si>
    <t>Luisa Fernanda Cárdenas Morales</t>
  </si>
  <si>
    <t>JEP-065-2021</t>
  </si>
  <si>
    <t>prestar servicios profesionales especializados en enfoque étnico racial para apoyar y acompañar la gestión territorial de la secretaría ejecutiva de la jep con las comunidades negras, afrocolombianas, raizales y palenqueras en la región de urabá, bajo atrato y darién, en el marco de la misionalidad de la entidad</t>
  </si>
  <si>
    <t>Amelia Del Pilar Prado Hurtado</t>
  </si>
  <si>
    <t>JEP-064-2021</t>
  </si>
  <si>
    <t>prestar servicios de apoyo  para el seguimiento y la generecion de reportes de actividades propias del departamento de gestión documental.</t>
  </si>
  <si>
    <t>Carlos Alberto Suarez</t>
  </si>
  <si>
    <t>JEP-063-2021</t>
  </si>
  <si>
    <t>prestar servicios profesionales especializados en enfoque étnico racial para apoyar y acompañar la gestión territorial de la secretaría ejecutiva de la jep con los pueblos indígenas en la región de urabá, bajo atrato y darién, en el marco de la misionalidad de la entidad</t>
  </si>
  <si>
    <t>Ana Teresa Vergara Casama</t>
  </si>
  <si>
    <t>JEP-062-2021</t>
  </si>
  <si>
    <t>apoyar y acompañar la transcripción de versiones voluntarias rendidas en el marco de los casos priorizados por la sala de reconocimiento de verdad, de responsabilidad y de determinación de los hechos y conductas</t>
  </si>
  <si>
    <t>Neila Yarleys Escalante Vivas</t>
  </si>
  <si>
    <t>JEP-061-2021</t>
  </si>
  <si>
    <t>Julián Andrés Barajas Jaimes</t>
  </si>
  <si>
    <t>JEP-060-2021</t>
  </si>
  <si>
    <t>Angela Victoria Ortiz Zabaleta</t>
  </si>
  <si>
    <t>JEP-059-2021</t>
  </si>
  <si>
    <t>Andrés Felipe Ramírez Dueñas</t>
  </si>
  <si>
    <t>JEP-058-2021</t>
  </si>
  <si>
    <t>Subdirección de Contratación</t>
  </si>
  <si>
    <t>prestar servicios profesionales para apoyar y acompañar jurídicamente a la subdirección de contratación en los diferentes trámites que le sean asignados.</t>
  </si>
  <si>
    <t>Sergio Mateo Ávila Nausa</t>
  </si>
  <si>
    <t>JEP-057-2021</t>
  </si>
  <si>
    <t>prestar servicios profesionales para apoyar y acompañar en el seguimiento jurídico de los proyectos, procesos y procedimientos que se desarrollen por la subsecretaría ejecutiva para el cumplimiento de la misión de la entidad, así como en la respuesta y revisión de documentos técnicos relacionados con las actuaciones de la jep sujetos a la aprobación de la subsecretaría.</t>
  </si>
  <si>
    <t>Chistian Kamilo López Patiño</t>
  </si>
  <si>
    <t>JEP-056-2021</t>
  </si>
  <si>
    <t>Dirección Administrativa y Financiera</t>
  </si>
  <si>
    <t>prestar servicios profesionales para el acompañamiento a la dirección administrativa y financiera en la planeación, ejecución y seguimiento de las actividades operativas y logísticas requeridas en las diligencias y actuaciones judiciales.</t>
  </si>
  <si>
    <t>Daniela Guevara Rojas</t>
  </si>
  <si>
    <t>JEP-055-2021</t>
  </si>
  <si>
    <t>Subdirección de Comunicaciones</t>
  </si>
  <si>
    <t>prestar servicios profesionales de apoyo y acompañamiento a la subdirección de comunicaciones en la implementación, ejecución del sistema de medios y la producción audiovisual, de acuerdo a la política y estrategia de comunicaciones</t>
  </si>
  <si>
    <t>Clara Marcela Mejía Múnera</t>
  </si>
  <si>
    <t>JEP-054-2021</t>
  </si>
  <si>
    <t>prestar servicios de apoyo para el seguimiento de la ventanilla única y el correcto funcionamiento del sistema de gestión documental.</t>
  </si>
  <si>
    <t>Eliana Katerin Imbol Torres</t>
  </si>
  <si>
    <t>JEP-053-2021</t>
  </si>
  <si>
    <t>prestar servicios profesionales en el departamento de gestión documental realizando acompañamiento en los sistemas de informacion de la jurisdicción especial para la paz.</t>
  </si>
  <si>
    <t>Jennifer Lizeth Barreto Pineda</t>
  </si>
  <si>
    <t>JEP-052-2021</t>
  </si>
  <si>
    <t>prestar servicios profesionales para el seguimiento e implementación de los proyectos y contratos del departamento de gestión documental.</t>
  </si>
  <si>
    <t>Dora Sofia Robayo Barbosa</t>
  </si>
  <si>
    <t>JEP-051-2021</t>
  </si>
  <si>
    <t>prestar servicios profesionales para el apoyo y seguimiento contractual de los proyectos y contratos del departamento de gestion documental.</t>
  </si>
  <si>
    <t>Cristhiam Mauricio Losada Moncada</t>
  </si>
  <si>
    <t>JEP-050-2021</t>
  </si>
  <si>
    <t>prestación de servicios profesionales, para apoyar y acompañar al grupo de protección a víctimas, testigos y demás intervinientes de la uia, en el análisis y definición de los niveles de riesgo individual y colectivo de las solicitudes de las medidas de protección.</t>
  </si>
  <si>
    <t>Sandra Milena Archila Carmona</t>
  </si>
  <si>
    <t>JEP-049-2021</t>
  </si>
  <si>
    <t>Nathaly Sánchez Silva</t>
  </si>
  <si>
    <t>JEP-048-2021</t>
  </si>
  <si>
    <t>Walter Arley Garzón Alfonzo</t>
  </si>
  <si>
    <t>JEP-047-2021</t>
  </si>
  <si>
    <t>Angela Daniela Torres Chaves</t>
  </si>
  <si>
    <t>JEP-046-2021</t>
  </si>
  <si>
    <t>prestación de servicios profesionales para acompañar y apoyar a la subsecretaría ejecutiva en la gestión administrativa y operativa relacionadas con las funciones del despacho del subsecretario y en el seguimiento presupuestal y financiero de la ejecución vinculada al contrato de operación logistica 2021, que sean requeridos para la mejora continua de la prestación de los servicios de la jep.</t>
  </si>
  <si>
    <t>José Nicolas Chávez Patiño</t>
  </si>
  <si>
    <t>JEP-045-2021</t>
  </si>
  <si>
    <t>prestar servicios profesionales para apoyar jurídicamente a la subdirección de comunicaciones en el análisis de la información y revisión de documentos expedidos por la dependencia, así como el acompañamiento a los tramites de competencia de la misma, para la implementación del plan de posicionamiento y divulgación</t>
  </si>
  <si>
    <t xml:space="preserve">Olga Lucóa Cardona Castrillon </t>
  </si>
  <si>
    <t>JEP-044-2021</t>
  </si>
  <si>
    <t>prestar servicios profesionales especializados para acompañar y apoyar en materia jurídica a la secretaría ejecutiva, en el seguimiento estratégico-misional de la dependencia, y en los demás asuntos jurídicos relacionados con subsecretaría y sus departamentos.</t>
  </si>
  <si>
    <t>Suzy Sierra Ruiz</t>
  </si>
  <si>
    <t>JEP-043-2021</t>
  </si>
  <si>
    <t>prestación de servicios profesionales para el acompañamiento en las actividades relacionadas con la planeación, diseño, implementación y ejecución del sistema de gestión documental.</t>
  </si>
  <si>
    <t>Fanny Salazar Estupiñán</t>
  </si>
  <si>
    <t>JEP-042-2021</t>
  </si>
  <si>
    <t>Erika Lucia Mora Trujillo</t>
  </si>
  <si>
    <t>JEP-041-2021</t>
  </si>
  <si>
    <t>Jenny Lorena Arévalo Chávez</t>
  </si>
  <si>
    <t>JEP-040-2021</t>
  </si>
  <si>
    <t>Jhon Sebastian Vargas Peña</t>
  </si>
  <si>
    <t>JEP-039-2021</t>
  </si>
  <si>
    <t>Juliana Isabel Pineda Acevedo</t>
  </si>
  <si>
    <t>JEP-038-2021</t>
  </si>
  <si>
    <t>Camilo Andres Barajas Hernandez</t>
  </si>
  <si>
    <t>JEP-037-2021</t>
  </si>
  <si>
    <t>Liliana Patricia Garnica González</t>
  </si>
  <si>
    <t>JEP-036-2021</t>
  </si>
  <si>
    <t>Mario Felipe Ospina Buitrago</t>
  </si>
  <si>
    <t>JEP-035-2021</t>
  </si>
  <si>
    <t>Camila Lorena Páez Monsalve</t>
  </si>
  <si>
    <t>JEP-034-2021</t>
  </si>
  <si>
    <t>prestar servicios para apoyar y acompañar al departamento de atención al ciudadano en el desarrollo de las actividades relacionadas con recepción, tipificación, asignación y reportes estadísticos de las pqrsdf dentro de los sistemas de la entidad.</t>
  </si>
  <si>
    <t>Daren Marcelo Salazar Alonso</t>
  </si>
  <si>
    <t>JEP-033-2021</t>
  </si>
  <si>
    <t>prestar servicios para apoyar y acompañar al departamento de atención al ciudadano en la gestión de los diferentes canales, registro en bases de datos correspondientes y encuestas de satisfacción de los sujetos de derecho y ciudadanía en general</t>
  </si>
  <si>
    <t>Leidy Carolina Martínez Cruz</t>
  </si>
  <si>
    <t>JEP-032-2021</t>
  </si>
  <si>
    <t>Jenny Liliana Oliveros León</t>
  </si>
  <si>
    <t>JEP-031-2021</t>
  </si>
  <si>
    <t>Juan David Villalba Cruz</t>
  </si>
  <si>
    <t>JEP-030-2021</t>
  </si>
  <si>
    <t>María Camila Sánchez Gómez</t>
  </si>
  <si>
    <t>JEP-029-2021</t>
  </si>
  <si>
    <t>Dirección de Tecnologías de la Información</t>
  </si>
  <si>
    <t>prestar servicios profesionales especializados para apoyar y acompañar los proyectos estratégicos que adelante la secretaría ejecutiva, a través de la dirección de ti, a fin de hacer un seguimiento a su gestión y su desempeño, con el objeto de implementar mejoras, apropiación y evaluación del uso de sistemas en la jep, así como en el acompañamiento y relacionamiento de la jep con el patrimonio autónomo - fondo colombia en paz (pa-fcp) respecto de los contratos en ejecución para la subcuenta jep</t>
  </si>
  <si>
    <t>María Del Pilar Torres Navarrete</t>
  </si>
  <si>
    <t>JEP-028-2021</t>
  </si>
  <si>
    <t>prestar servicios profesionales para apoyar y acompañar a la subdirección de control interno en la ejecución del plan anual de auditoría, el liderazgo del ciclo de auditoría interna de gestión y el fortalecimiento del sistema de control interno, de acuerdo con la normatividad legal vigente</t>
  </si>
  <si>
    <t>Lina Alejandra Morales Sarmiento</t>
  </si>
  <si>
    <t>JEP-027-2021</t>
  </si>
  <si>
    <t>prestar servicios de apoyo y acompañamiento a la subdirección de contratación en la organización, digitalización, archivo y seguimiento de los documentos físicos y electrónicos a cargo de la dependencia en articulación con el departamento de gestión documental</t>
  </si>
  <si>
    <t>Juan Carlos Morales Aragón</t>
  </si>
  <si>
    <t>JEP-026-2021</t>
  </si>
  <si>
    <t>Gisela Katherine Velásquez Franco</t>
  </si>
  <si>
    <t>JEP-025-2021</t>
  </si>
  <si>
    <t>prestación de servicios profesionales para apoyar y acompañar al sistema autónomo de asesoría y defensa de la jep en la administración de la plataforma y software de registro de abogados para brindar el apoyo judicial, gestión de información, generación de informes y datos estadísticos, así como apoyar el seguimiento a la ejecución de los convenios que suscriba la jep con organizaciones de cooperación internacional u otras entidades del estado en temas relacionados con este objeto contractual.</t>
  </si>
  <si>
    <t>Omar Alirio Castelblanco Cristancho</t>
  </si>
  <si>
    <t>JEP-024-2021</t>
  </si>
  <si>
    <t>Departamento de Enfoques Diferenciales</t>
  </si>
  <si>
    <t>prestación de servicios profesionales para apoyar al departamento de enfoques diferenciales en la construcción, revisión y asesoría de documentos y procedimientos jurídicos que adelante el equipo de esta dependencia</t>
  </si>
  <si>
    <t>Natalia Rusinque Fonseca</t>
  </si>
  <si>
    <t>JEP-023-2021</t>
  </si>
  <si>
    <t>Secretaria Ejecutiva</t>
  </si>
  <si>
    <t>prestar servicios profesionales especializados y acompañamiento jurídico a la secretaría ejecutiva de la jep, en la expedición de conceptos y demás documentos que le sean solicitados, así como la orientación y apoyo jurídico en los asuntos que se constituyan en temas prioritarios y de alto impacto para el cumplimiento de la misión de la jep</t>
  </si>
  <si>
    <t>Mónica Marcela Niño Díaz</t>
  </si>
  <si>
    <t>JEP-022-2021</t>
  </si>
  <si>
    <t>Subdirección Financiera</t>
  </si>
  <si>
    <t>prestar servicios profesionales para la recepción, revisión y liquidación de viáticos, gastos de viaje y gastos de desplazamiento, y registro de transacciones en el siif nación para la implementación del punto 5 del acuerdo final.</t>
  </si>
  <si>
    <t>Yeison Javier Ospina Villamil</t>
  </si>
  <si>
    <t>JEP-021-2021</t>
  </si>
  <si>
    <t>Subdirección de Planeación</t>
  </si>
  <si>
    <t>prestación de servicios profesionales para apoyar a la subdirección de planeación en la actualización y ajuste para continuar con la implementación del plan estadístico institucional.</t>
  </si>
  <si>
    <t>Cristhian Alexander Caballero Mora</t>
  </si>
  <si>
    <t>JEP-020-2021</t>
  </si>
  <si>
    <t>prestar servicios para acompañar a la subdirección de comunicaciones en el seguimiento técnico de los proyectos de producción audiovisual del sistema de medios, siguiendo los lineamientos de la política y estrategia de comunicaciones de la entidad</t>
  </si>
  <si>
    <t>Jorge Daniel Gualteros Sánchez</t>
  </si>
  <si>
    <t>JEP-019-2021</t>
  </si>
  <si>
    <t>prestación de servicios profesionales para apoyar a la subdirección de planeación en el proceso de direccionamiento estratégico y su seguimiento, con énfasis en planeación institucional, programación presupuestal y tablero de control.</t>
  </si>
  <si>
    <t>Libia Isabel Barrera Pineda</t>
  </si>
  <si>
    <t>JEP-018-2021</t>
  </si>
  <si>
    <t>prestar servicios técnicos para apoyar los procesos administrativos de la dirección de asuntos jurídicos de la secretaria ejecutiva de la jep</t>
  </si>
  <si>
    <t>María Del Pilar Robles Molano</t>
  </si>
  <si>
    <t>JEP-017-2021</t>
  </si>
  <si>
    <t>prestación de servicios profesionales para apoyar a la subdirección de planeación de la secretaría ejecutiva en el diseño e implementación del modelo de gestión de la entidad y en la construcción de instrumentos de planeación y gestión asociados al mismo.</t>
  </si>
  <si>
    <t>Adriana Sofía Borda Plata</t>
  </si>
  <si>
    <t>JEP-016-2021</t>
  </si>
  <si>
    <t>prestar servicios profesionales para apoyar la gestión jurídica de la subdirección de contratación en los diferentes procesos y trámites que le sean asignados</t>
  </si>
  <si>
    <t>Daniel Enrique Duarte Medina</t>
  </si>
  <si>
    <t>JEP-015-2021</t>
  </si>
  <si>
    <t>Paola Andrea Casas Rodríguez</t>
  </si>
  <si>
    <t>JEP-014-2021</t>
  </si>
  <si>
    <t>prestar servicios profesionales para apoyar y acompañar la gestión jurídica de la subdirección de contratación en los diferentes procesos, trámites y gestiones que le sean asignados.</t>
  </si>
  <si>
    <t>Clara Omaira Torres López</t>
  </si>
  <si>
    <t>JEP-013-2021</t>
  </si>
  <si>
    <t>prestar servicios profesionales a la dirección de asuntos jurídicos en el desarrollo de las actividades de seguimiento y organización relacionadas con la gestión estratégica de planeación de la dependencia para el fortalecimiento institucional de la jurisdicción especial para la paz.</t>
  </si>
  <si>
    <t>Linda Selene Fuentes Ramos</t>
  </si>
  <si>
    <t>JEP-012-2021</t>
  </si>
  <si>
    <t>Subdirección de Talento Humano</t>
  </si>
  <si>
    <t>prestar servicios profesionales para el apoyo en lo relacionado con los procesos administrativos que se producen en la subdirección de talento humano, para el mejoramiento de las capacidades y competencias de los servidores públicos de la jep.</t>
  </si>
  <si>
    <t>Dayana Smith Gaviria Naranjo</t>
  </si>
  <si>
    <t>JEP-011-2021</t>
  </si>
  <si>
    <t>prestar servicios para el apoyo en las diferentes actividades en el proceso de nómina, tendientes al desarrollo e implementación de la estrategia de talento humano.</t>
  </si>
  <si>
    <t>Andrea Katherine Franco Vargas</t>
  </si>
  <si>
    <t>JEP-010-2021</t>
  </si>
  <si>
    <t>prestar servicios profesionales para el apoyo y acompañamiento al proceso de nómina, para el desarrollo e implementación de la estrategia de talento humano.</t>
  </si>
  <si>
    <t>Luz Andrea Medina Sáenz</t>
  </si>
  <si>
    <t>JEP-009-2021</t>
  </si>
  <si>
    <t>Sergio Jaimes Celis</t>
  </si>
  <si>
    <t>JEP-008-2021</t>
  </si>
  <si>
    <t>María José Rivera Padilla</t>
  </si>
  <si>
    <t>JEP-007-2021</t>
  </si>
  <si>
    <t>Luz Marina Velandia Ibáñez</t>
  </si>
  <si>
    <t>JEP-006-2021</t>
  </si>
  <si>
    <t>Prestación de servicios profesionales, para apoyar y acompañar al grupo de protección a víctimas, testigos y demás intervinientes de la uia, en el análisis y definición de los niveles de riesgo individual y colectivo de las solicitudes de las medidas de protección.</t>
  </si>
  <si>
    <t>Esteban Belalcázar Peña</t>
  </si>
  <si>
    <t>JEP-005-2021</t>
  </si>
  <si>
    <t>Carlos Ernesto Gómez Andrade</t>
  </si>
  <si>
    <t>JEP-004-2021</t>
  </si>
  <si>
    <t>Prestar servicios profesionales para apoyar a la subdirección financiera de la jep en los estudios del sector y del mercado, evaluaciones financieras y económicas de los procesos de contratación de la jep y su adecuada documentación.</t>
  </si>
  <si>
    <t>Leidy Carolina Pérez Pérez</t>
  </si>
  <si>
    <t>JEP-003-2021</t>
  </si>
  <si>
    <t>Funcionamiento</t>
  </si>
  <si>
    <t>Prestar servicios profesionales de apoyo y acompañamiento en el manejo, ejecución y seguimiento de las operaciones que se encuentran a cargo del área de tesorería de la subdirección financiera de la jep.</t>
  </si>
  <si>
    <t>Diego Fabian Mosquera Hernández</t>
  </si>
  <si>
    <t>JEP-002-2021</t>
  </si>
  <si>
    <t>Prestar servicios profesionales para apoyar a la subdirección financiera de la jurisdicción especial para la paz en la recepción, revisión y liquidación de impuestos de solicitudes de pago, registro de transacciones contables en el siif nación, y elaboración y análisis de los estados financieros.</t>
  </si>
  <si>
    <t>Santiago Briñez Darabos</t>
  </si>
  <si>
    <t>JEP-001-2021</t>
  </si>
  <si>
    <t xml:space="preserve">DEPENDENCIA </t>
  </si>
  <si>
    <t>FUENTE DE RECURSOS</t>
  </si>
  <si>
    <t>VIGENCIA</t>
  </si>
  <si>
    <t>CONTRAPARTIDA</t>
  </si>
  <si>
    <t>VALOR INICIAL DEL CONTRATO</t>
  </si>
  <si>
    <t>FECHA DE FIRMA</t>
  </si>
  <si>
    <t>OBJETO CONTRACTUAL</t>
  </si>
  <si>
    <t>NOMBRE</t>
  </si>
  <si>
    <t>No. CONTRATO</t>
  </si>
  <si>
    <t>Modalidad de Selección</t>
  </si>
  <si>
    <t>Juan Camilo Hernández Ochoa</t>
  </si>
  <si>
    <t>Prestar servicios profesionales para apoyar y acompañar a la Subdirección de Fortalecimiento institucional en la implementación del sistema de gestión de calidad de la JEP.</t>
  </si>
  <si>
    <t xml:space="preserve">Subdirección de Fortalecimiento Institucional </t>
  </si>
  <si>
    <t>Luis Gabriel Agudelo Rincón</t>
  </si>
  <si>
    <t>Prestar servicios profesionales a la oficina asesora de seguridad y protección, para apoyar y acompañar la elaboración y seguimiento de los estudios de viabilidad de desplazamiento a territorio. </t>
  </si>
  <si>
    <t xml:space="preserve">Oficina de Seguridad y Protección </t>
  </si>
  <si>
    <t>Prestar servicios profesionales para apoyar a la subdirección de planeación en el desarrollo de un banco de proyectos que se articule con el modelo de gestión de la JEP</t>
  </si>
  <si>
    <t>Ariana Isabel Gómez Orozco</t>
  </si>
  <si>
    <t>Maria Del Pilar Indaburo Peñuela</t>
  </si>
  <si>
    <t>Prestar servicios profesionales para apoyar y acompañar a la Subdirección de Recursos Físicos e Infraestructura en la verificación y tramite de desplazamientos requeridos para facilitar la asistencia material a víctimas.</t>
  </si>
  <si>
    <t>Reyes Eduardo Sánchez Salamanca</t>
  </si>
  <si>
    <t>Prestar servicios profesionales para apoyar y acompañar a la Subdirección de Recursos Físicos e Infraestructura en los proyectos relacionados con la adecuación, mejoramiento y dotación de las instalaciones físicas de los grupos territoriales, así como de la sede principal de la JEP en Bogotá.</t>
  </si>
  <si>
    <t xml:space="preserve">Giannina Melissa Martinez Herrera </t>
  </si>
  <si>
    <t>Prestar servicios profesionales para apoyar y acompañar la Subdirección de Recursos Físicos e Infraestructura en las actividades que se deben adelantar para tramitar los desplazamientos requeridos para la implementación del enfoque territorial y diferencial de la JEP</t>
  </si>
  <si>
    <t xml:space="preserve">Alexander Eduardo Agamez Alvarez </t>
  </si>
  <si>
    <t>Prestar servicios profesionales para el apoyo y acompañamiento a la Subdirección de Recursos Físicos e Infraestructura en el recibo, trámite y organización de las autorizaciones de desplazamiento de la JEP requeridas para la implementación del enfoque territorial y diferencial de la JEP</t>
  </si>
  <si>
    <t xml:space="preserve">Yazmin Liliana Moreno Cruz </t>
  </si>
  <si>
    <t>Prestar servicios para apoyar a la Subdirección de Recursos Físicos e Infraestructura en las actividades requeridas para tramitar los desplazamientos de la UIA para la implementación del punto 5 del acuerdo final</t>
  </si>
  <si>
    <t>Carlos Alberto Alvira Oliveros</t>
  </si>
  <si>
    <t>Prestar servicios profesionales para apoyar y acompañar a la Dirección de T.I, en el soporte a usuarios de los sistema de gestión documental Conti, implementación del bus de integración, implementación de la estrategia de gobierno digital y procesos y procedimientos.</t>
  </si>
  <si>
    <t>Derly Jiménez Urrego</t>
  </si>
  <si>
    <t xml:space="preserve">Prestar servicios profesionales para apoyar y acompañar a la Dirección de TI, en los aspectos técnicos y administrativos de las actividades de supervisión y operación asociados con el servicio de impresión y el servicio de gobierno y administración de identidades (IGA). </t>
  </si>
  <si>
    <t>Francia María del Pilar Jiménez Franco</t>
  </si>
  <si>
    <t xml:space="preserve">Prestar servicios profesionales para apoyar y acompañar a la Dirección de T.I, en la gestión y control del uso y apropiación del sistema de gestión documental Conti y en todos los requerimientos que lleguen de auditorías internas y externas.  </t>
  </si>
  <si>
    <t>Jhon Henry Munevar Jiménez</t>
  </si>
  <si>
    <t xml:space="preserve">Prestar servicios profesionales para apoyar y acompañar a la Dirección de Tecnologías de la Información en el soporte a usuarios del sistema de atención a víctimas, registro comparecientes, registro victimas implementadas sobre la herramienta CRM, administración técnica del CRM, soporte de las diferentes versiones del sistema el informe que apoya los diferentes macro casos. </t>
  </si>
  <si>
    <t>Juan Carlos Leal Blanco </t>
  </si>
  <si>
    <t xml:space="preserve">Prestar servicios profesionales para apoyar y acompañar a la Dirección de TI, en los aspectos técnicos de las actividades de supervisión y operación de los servicios de conectividad, comunicaciones unificadas y seguridad informática adquiridos por la JEP. </t>
  </si>
  <si>
    <t>Juan Pablo Bolaños Tamayo  </t>
  </si>
  <si>
    <t xml:space="preserve">Prestar servicios profesionales para apoyar y acompañar a la Dirección de Tecnologías de la Información, en el soporte al sistema de gestión judicial LEGALI en cuanto a integraciones, apoyo a la implementación de ajustes a las soluciones el informe, Tanuriwa y apoyo a las iniciativas emprendidas con herramientas de analitica como inventario de beneficios otorgados a comparecientes. </t>
  </si>
  <si>
    <t>Lady Johanna Ruiz Gonzales  </t>
  </si>
  <si>
    <t>Prestar servicios profesionales para apoyar y acompañar a la Dirección de TI, en los aspectos técnicos y administrativos de las actividades de supervisión y operación asociados con el servicio de Mesa de Ayuda de Servicios de TI MATi y configuración de la herramienta ITSM</t>
  </si>
  <si>
    <t>Luis Alejandro Sánchez Lozano  </t>
  </si>
  <si>
    <t xml:space="preserve">Prestar servicios profesionales para apoyar y acompañar a la Dirección de TI, en los aspectos técnicos de las actividades de supervisión y operación de los servicios de hosting, redes locales y contact center adquiridos por la jep. </t>
  </si>
  <si>
    <t>Luz Edith González Palencia </t>
  </si>
  <si>
    <t xml:space="preserve">Prestar servicios profesionales para apoyar y acompañar a la dirección de T.I, en la supervisión del sistema de gestión documental Conti relacionada con nuevos desarrollos y monitoreo del funcionamiento del sistema de medidas de protección y del sistema de planeación y gestión institucional. </t>
  </si>
  <si>
    <t>Oscar Javier Suarez Ramos  </t>
  </si>
  <si>
    <t xml:space="preserve">Prestar servicios profesionales para apoyar y acompañar a la dirección de T.I, en la gestión, monitoreo y control del uso y apropiación de los sistema de gestión judicial legali, herramientas de analítica, CRM y gestión de medios. </t>
  </si>
  <si>
    <t>Yolanda Ninco Bermúdez</t>
  </si>
  <si>
    <t>Prestar servicios profesionales para apoyar y acompañar a la Dirección de T.I, en la, elaboración de informes técnicos de seguimiento, acompañamiento y soporte a usuarios de Salas, Tribunal, UIA, GRAI y Secretaria Judicial sobre el funcionamiento del Sistema LEGALi</t>
  </si>
  <si>
    <t>Judy Marcela Cortes Fonseca </t>
  </si>
  <si>
    <t>Prestar servicios profesionales para apoyar a la Dirección de T.I, en la revisión y actualización de la documentación, indicadores y apoyo a la supervisión de los proyectos asociados al Sistema de Seguridad Informática y demás sistemas de información a cargo de la Dirección</t>
  </si>
  <si>
    <t>Juliana Robles Gómez</t>
  </si>
  <si>
    <t>Prestar servicios profesionales para apoyar al GRAI en el análisis de información y la elaboración de documentos de análisis en el marco de las líneas de investigación priorizadas por solicitud de las salas y secciones en el marco de la elaboración del universo provisional de hechos.</t>
  </si>
  <si>
    <t xml:space="preserve">Grupo de Análisis de la Información </t>
  </si>
  <si>
    <t xml:space="preserve"> Angélica Isabel Velásquez Granados</t>
  </si>
  <si>
    <t xml:space="preserve"> Paula Martínez Cortés</t>
  </si>
  <si>
    <t>Andrés Felipe Manosalva Correa</t>
  </si>
  <si>
    <t>Eliana Liney Poveda Aguirre</t>
  </si>
  <si>
    <t>Prestar servicios profesionales para apoyar al GRAI en la orientación y definición metodológica a las distintas líneas de investigación priorizadas, así como en la elaboración y análisis del universo provisional de hechos con enfoque de macrocriminalidad, orientado a la imputación penal y penal internacional.</t>
  </si>
  <si>
    <t>José Manuel Díaz Soto</t>
  </si>
  <si>
    <t>Álvaro Benítez Rondón</t>
  </si>
  <si>
    <t>Cristobalina Mena Moya </t>
  </si>
  <si>
    <t>Luis Hernando Ulloa Serna </t>
  </si>
  <si>
    <t>Prestar servicios profesionales para apoyar y acompañar a la dirección De T.I, en el monitoreo del correcto funcionamiento del sistema de gestión documental CONTi.</t>
  </si>
  <si>
    <t xml:space="preserve">Policia Nacional de Colombia </t>
  </si>
  <si>
    <t>La Jurisdicción Especial para la Paz y la Policía Nacional, a través de la Dirección de Proteción y Servicios colaborarán mutuamente acorde con las recomendaciones que esta última imparta, con la finalidad de fortalecer la seguridad en las instalaciones de la Jurisdicción Especial para la Paz.</t>
  </si>
  <si>
    <t xml:space="preserve">Gerly Lorena Cortés Lozano </t>
  </si>
  <si>
    <t xml:space="preserve">Prestar servicios profesionales para apoyar al GRAI en el trámite de comunicaciones y correspondencia, así como en la gestión administrativa como insumo para las actuaciones y decisiones judiciales. </t>
  </si>
  <si>
    <t xml:space="preserve">Sandra Jheraldin Moreno Muñoz </t>
  </si>
  <si>
    <t xml:space="preserve">Karen Lorena Córdoba Aranguren </t>
  </si>
  <si>
    <t xml:space="preserve">Marcos Andrés Barrera Castiblanco </t>
  </si>
  <si>
    <t xml:space="preserve">Prestar servicios profesionales para apoyar al GRAI en el análisis de información y la elaboración de documentos de análisis en el marco de las líneas de investigación priorizadas por solicitud de las Salas y Secciones en el marco de la elaboración del Universo Provisional de Hechos. </t>
  </si>
  <si>
    <t>Carolina Saldarriga Gómez</t>
  </si>
  <si>
    <t>Prestar servicios profesionales para la representación a víctimas con enfoque de género, étnico, diferencial, psicosocial y socio cultural en los asuntos de competencia de la jurisdicción, para el Sistema Autónomo de Asesoría y Defensa de la SE-JEP.</t>
  </si>
  <si>
    <t xml:space="preserve">Luz Helena Guerrero Ortega </t>
  </si>
  <si>
    <t>Prestar servicios profesionales para apoyar en los procesos de mejoramiento de la gestión judicial de las Salas de Justicia y Secciones del Tribunal para la Paz</t>
  </si>
  <si>
    <t>Estefania Gómez Vanegas</t>
  </si>
  <si>
    <t>Tania Esperanza Guzmán Pardo</t>
  </si>
  <si>
    <t>Prestar servicios profesionales especializados para acompañar y apoyar a la subsecretaría ejecutiva en la orientación estratégica y seguimiento del equipo de certificación de trabajos, obras y actividades (TOAR), con contenido reparador, seguimiento al régimen de condicionalidad y sanciones propias.</t>
  </si>
  <si>
    <t>Subsecretaría Ejecutiva</t>
  </si>
  <si>
    <t>Sandra Angelica Rocio Cuevas Meléndez</t>
  </si>
  <si>
    <t>William Alberto Acosta Menéndez</t>
  </si>
  <si>
    <t>Ernesto Moreno Gordillo</t>
  </si>
  <si>
    <t>Myriam Cecilia Castrillón</t>
  </si>
  <si>
    <t>Rosa Elena Murillo Maestre</t>
  </si>
  <si>
    <t>Andrés Fernando Suárez</t>
  </si>
  <si>
    <t xml:space="preserve">Prestar servicios profesionales para apoyar a la Subdirección de Fortalecimiento Institucional en la implementación del Modelo de Gestión de Conocimiento por medio de la sistematización de experiencias institucionales así como el acompañamiento y generación de contenidos para las acciones pedagógicas de la JEP. </t>
  </si>
  <si>
    <t>David Gerardo López Martínez</t>
  </si>
  <si>
    <t>Cesar Augusto Intriago Romero</t>
  </si>
  <si>
    <t>Prestación de servicios profesionales en las labores de asesoría jurídica, atención integral y defensa judicial a las personas que comparezcan ante las salas y secciones de la JEP, así como apoyar y acompañar a la Secretaría Ejecutiva en los procesos penales de su competencia</t>
  </si>
  <si>
    <t>Sergio Alberto Pardo Giraldo</t>
  </si>
  <si>
    <t>Prestación de servicios profesionales para apoyar al Departamento de SAAD Comparecientes en la aplicación de los lineamientos para la defensa técnica y brindar la defensa judicial de los comparecientes miembros de Fuerza Pública que comparezcan ante las Salas y Secciones de la JEP.</t>
  </si>
  <si>
    <t>Alba Aurora Simbaqueba Torres</t>
  </si>
  <si>
    <t xml:space="preserve">Prestar servicios profesionales para apoyar al Departamento de Enfoques Diferenciales  en la implementación de los lineamientos del enfoque diferencial étnico con pueblos indígenas , ajuste e implementación de indicadores que incluya a pueblos indígenas y el acompañamiento a los diálogos de coordinación interjurisdiccional con pueblos indigenas. </t>
  </si>
  <si>
    <t>Carolina Lozano Rodríguez</t>
  </si>
  <si>
    <t xml:space="preserve">Prestar servicios profesionales para apoyar al Departamento de Enfoques Diferenciales en la implementación de los lineamientos del enfoque de niños, niñas y adolescentes, el ajuste e implementación de indicadores para el enfoque y acompañar la preparación y seguimiento a los eventos realizados desde la JEP para promover la participación de los niños, niñas y adolescentes en la JEP. </t>
  </si>
  <si>
    <t>Maria del Pilar Zuluaga Guerrero</t>
  </si>
  <si>
    <t xml:space="preserve">Prestar servicios profesionales para apoyar al Departamento de Enfoques Diferenciales en la implementación de los lineamientos del enfoque de persona mayor, ajuste e implementación de indicadores para el enfoque y acompañar la preparación  y seguimiento  a los eventos realizados desde la JEP con esta promover la participación de personas mayores en la JEP. </t>
  </si>
  <si>
    <t>Nelly Patricia Beltrán Nova</t>
  </si>
  <si>
    <t xml:space="preserve">Prestar servicios profesionales para apoyar al Departamento de Enfoques Diferenciales en la implementación  de los lineamientos del enfoque de persona con discapacidad, ajuste e implementación de los indicadores y el acompañamiento, preparación y seguimiento a los eventos realizados desde la JEP para promover la participación de personas con discapacidad. </t>
  </si>
  <si>
    <t>Adriana Patricia Pérez</t>
  </si>
  <si>
    <t xml:space="preserve">Prestar servicios profesionales para apoyar al Departamento de Enfoques Diferenciales en la implementación de los lineamientos e indicadores del enfoque diferencial de género y acompañar la preparación y seguimiento a los eventos realizados desde la JEP para promover la participación de mujeres y población LGBTI en la entidad. </t>
  </si>
  <si>
    <t>Gloria Patricia Velandia Méndez</t>
  </si>
  <si>
    <t xml:space="preserve">Prestar servicios profesionales para apoyar al Departamento de Enfoques Diferenciales en la implementación de los lineamientos de la interseccionalidad y el ajuste e implementación de los indicadores de interseccionalidad de los enfoques diferenciales en los procesos adelantados por la JEP. </t>
  </si>
  <si>
    <t>Nestor Camilo Florian Torres</t>
  </si>
  <si>
    <t xml:space="preserve">403.Prestar servicios profesionales para apoyar al Departamento de Enfoques Diferenciales en el reporte, seguimiento y monitoreo de las herramientas y procesos administrativos y financieros del departamento. </t>
  </si>
  <si>
    <t>Kevin Jisela Casas Arguelles</t>
  </si>
  <si>
    <t>Prestar servicios profesionales para apoyar al Departamento de Enfoques Diferenciales en la implementación de los lineamientos de enfoque diferencial étnico con los pueblos NARP, ajuste e implementación de indicadores para el enfoque  etnico con los pueblos NARP y acompañamiento a los diálogos de coordinación interjurisdiccional con los pueblos NARP.</t>
  </si>
  <si>
    <t>Milton Ricardo Medina Sánchez</t>
  </si>
  <si>
    <t>Prestación de servicios profesionales para apoyar y acompañar al departamento SAAD Comparecientes en las gestiones administrativas a su cargo.</t>
  </si>
  <si>
    <t>Gilda Patricia Diaz Diaz </t>
  </si>
  <si>
    <t>Prestación de servicios profesionales para apoyar y acompañar tecnicamente al Departamento SAAD Comparecientes en el seguimiento de los contratistas que prestan sus servicios en el departamento.</t>
  </si>
  <si>
    <t>Edwin Yovanny Cabrera Hurtado</t>
  </si>
  <si>
    <t xml:space="preserve">Prestar servicios profesionales para apoyar las actividades relacionadas con la implementación del sistema de gestión documental y su seguimiento.  </t>
  </si>
  <si>
    <t>Hector Fernando Romero Carvajal</t>
  </si>
  <si>
    <t xml:space="preserve">Prestar servicios profesionales para apoyar y acompañar a la Dirección de T.I, en el diseño de diagramas de secuencias de los diferentes procesos que tendrán efecto directo en el modelo de interoperabilidad entre las herramientas contratadas, PMO de apoyo y control, para normalizar la gestión de proyectos, revisión y verificación de la implementación del bus de interoperabilidad. </t>
  </si>
  <si>
    <t>Sociedad De Televisión De Caldas, Risaralda Y Quindío Ltda – Telecafé Ltda</t>
  </si>
  <si>
    <t xml:space="preserve">239.Prestar servicios logísticos para la organización y ejecución de actividades de la Jurisdicción Especial para la Paz, para en cumplimiento de sus obligaciones misionales. </t>
  </si>
  <si>
    <t>David Ernesto Quintero Otalvaro</t>
  </si>
  <si>
    <t>prestar servicios profesionales para apoyar y acompañar las salas de justicia y sus respectivas presidencias en los procesos de mejoramiento de la gestión judicial</t>
  </si>
  <si>
    <t>Johana Andrea Rodríguez</t>
  </si>
  <si>
    <t xml:space="preserve">Prestar servicios de soporte para apoyar a la Subdirección de Recursos Físicos e Infraestructura en las actividades que se deben adelantar con relación al manejo, montaje y alistamiento del auditorio y las salas de audiencia de la Jurisdicción Especial para la Paz. </t>
  </si>
  <si>
    <t>Yellin Daniela Peña Cárdenas</t>
  </si>
  <si>
    <t>Prestar servicios profesionales en el apoyo y acompañamiento al departamento de Conceptos  y Representación Jurídica en la contestación y seguimiento a acciones constitucionales, y peticiones de contenido jurídico, y demás asuntos propios de su competencia y en el marco de la Jurisdicción Especial para la Paz - JEP.</t>
  </si>
  <si>
    <t>Maria Fernanda Daza Ovalle</t>
  </si>
  <si>
    <t>Andrea Estefania Viveros Riascos</t>
  </si>
  <si>
    <t xml:space="preserve">Prestar servicios profesionales para apoyar y acompañar las Salas de Justicia y sus respectivas presidencias en los procesos de mejoramiento de la gestión judicial. </t>
  </si>
  <si>
    <t>Maria Teresa Gonzalez Vergara</t>
  </si>
  <si>
    <t>Angely Andrea Guerrero Lizcano</t>
  </si>
  <si>
    <t>Jenny Patricia Reyes Gonzalez</t>
  </si>
  <si>
    <t>Prestar servicios profesionales para apoyar y acompañar al Departamento de Atención al Ciudadano en los procesos administrativos y financieros para el cumplimiento de las obligaciones misionales de la JEP.</t>
  </si>
  <si>
    <t>Daniel Felipe Tobón Díaz</t>
  </si>
  <si>
    <t>Prestar servicios técnicos para apoyar a la Subdirección de Planeación en el seguimiento de la planeación institucional y la gestión de inversión.</t>
  </si>
  <si>
    <t>Omar Enrique Cervantes De Los Rios</t>
  </si>
  <si>
    <t>Prestar servicios profesionales para el acompañamiento a la Dirección Administrativa y Financiera en el seguimiento de las gestiones logísticas requeridas en el desarrollo de diligencias y actuaciones judiciales.</t>
  </si>
  <si>
    <t>Juan David Salas Riaño</t>
  </si>
  <si>
    <t>Prestar servicios profesionales para apoyar y acompañar la construcción y ajuste de documentos técnicos en atención a la misión de la Subsecretaría Ejecutiva, así como la elaboración de respuestas técnicas a solicitudes de información interna y externa y en los procesos de seguimiento, evaluación y ejercicios de rendición de cuentas internos y externos.</t>
  </si>
  <si>
    <t>Diana María Bolaños López</t>
  </si>
  <si>
    <t>Prestación de servicios profesionales para apoyar a la Subsecretaría Ejecutiva en el seguimiento del equipo encargado de la ejecución de los proyectos contratados para el cumplimiento de las obligaciones misionales de la JEP.</t>
  </si>
  <si>
    <t>Camilo Ignacio López Ortega</t>
  </si>
  <si>
    <t xml:space="preserve">Prestar servicios profesionales a la Subsecretaria Ejecutiva en el apoyo y acompañamiento a la ejecución de los proyectos contratados en cumplimiento de las obligaciones misionales de la Subsecretaria Ejecutiva. </t>
  </si>
  <si>
    <t>Erika Liliana Perdomo Rojas</t>
  </si>
  <si>
    <t>Robert Fuentes Roa</t>
  </si>
  <si>
    <t>Luz Marlenny Cano Romero</t>
  </si>
  <si>
    <t xml:space="preserve">Prestar servicios profesionales para apoyar y acompañar a la Dirección de T.I,  en la, elaboración de informes técnicos de seguimiento, acompañamiento  y soporte a usuarios  de Salas, Tribunal, UIA, GRAI y Secretaria Judicial sobre el funcionamiento del Sistema LEGALi. </t>
  </si>
  <si>
    <t>Freddy Leonardo Estupiñan Rincón</t>
  </si>
  <si>
    <t>Prestar servicios profesionales para apoyar a la Subdirección de Fortalecimiento Institucional en la implementación del modelo de gestión del conocimiento por medio de la planeación, verificación, desarrollo, seguimiento y apropiación de los procesos de capacitación del capital humano de la JEP así como la sistematización de experiencias institucionales.</t>
  </si>
  <si>
    <t>Karem Denysse Rios Chaverra</t>
  </si>
  <si>
    <t>Consuelo Torres Torres</t>
  </si>
  <si>
    <t>Prestar servicios profesionales para apoyar y acompañar las Salas de Justicia y sus respectivas presidencias en los procesos de mejoramiento de la gestión judicial.</t>
  </si>
  <si>
    <t>Maria Camila Orozco Zuluaga</t>
  </si>
  <si>
    <t>Julie Ximena Granja Rosero</t>
  </si>
  <si>
    <t>Elizabeth Troncoso Torres</t>
  </si>
  <si>
    <t>Apoyar a la subdirección de comunicaciones en los trámites administrativos y contables y de planeación de acuerdo a las necesidades de la dependencia en concordancia con el plan de posicionamiento y divuilgación.</t>
  </si>
  <si>
    <t>Oscar de Jesús Tolosa</t>
  </si>
  <si>
    <t>Prestación de servicios profesionales para acompañar y apoyar la implementación y ajuste de documentos técnicos en atención a la misión de la Dirección de Asuntos Jurídicos, así́ como el apoyo y acompañamiento a sus procesos de seguimiento, evaluación y ejercicio de rendición de cuentas internos y externos. </t>
  </si>
  <si>
    <t>Sergio Rafael Ospina Tovar</t>
  </si>
  <si>
    <t>Prestar servicios para apoyar y acompañar a la Subdirección de Cooperación Internacional en la implementación del proceso de Gestión de Cooperación Internacional y facilitar los procesos de gestión integrada</t>
  </si>
  <si>
    <t>Felipe Gonzalez Salamanca</t>
  </si>
  <si>
    <t>Prestar servicios profesionales para apoyar y acompañar a la subdirección de comunicaciones en la producción y actualización de documentos metodológicos, así como en la edición de contenidos y conceptualización de la información generada por la JEP siguiendo los lineamientos de la política y estrategia de comunicaciones y del supervisor del contrato.</t>
  </si>
  <si>
    <t xml:space="preserve">Gustavo Hernandez Guzman </t>
  </si>
  <si>
    <t xml:space="preserve">Irene Elizabeth Nariño Hernández </t>
  </si>
  <si>
    <t xml:space="preserve">Henry Fernando Angulo Cabezas </t>
  </si>
  <si>
    <t xml:space="preserve">Jeison Orlando Pava Reyes </t>
  </si>
  <si>
    <t xml:space="preserve">Yulieth Liliana Mesa Albarracín </t>
  </si>
  <si>
    <t xml:space="preserve">Ivan Mauricio Cruz Reyes </t>
  </si>
  <si>
    <t xml:space="preserve">Tatiana Paola López Ortiz </t>
  </si>
  <si>
    <t>Prestación de servicios profesionales, de apoyo y acompañamiento, al Grupo de Protección a Víctimas, Testigos y demás intervinientes de la UIA, en la supervisión de las gestiones administrativas, financieras y contractuales, requeridas para el análisis, implementación y ejecución de las medidas de protección individuales y colectivas decididas en la UIA.</t>
  </si>
  <si>
    <t>Javier Fajardo Rueda</t>
  </si>
  <si>
    <t>Prestar servicios profesionales para apoyar a la Subdirección de Talneto Humano en la validación, registro y actualizacion de la documentación e información de los servidores  públicos de la JEP en los aplicativos dispuestos para ello como parte de la gestión del Talento Humano</t>
  </si>
  <si>
    <t xml:space="preserve">Maria Camila Restrepo </t>
  </si>
  <si>
    <t>Prestar servicios profesionales para apoyar y acompañar a la subdirección de comunicaciones en la elaboración y difusión de contenidos periodísticos relacionados con las decisiones de las salas y secciones del tribunal para la paz de la JEP, según los lineamientos de la política de comunicaciones y siguiendo las instrucciones del supervisor.</t>
  </si>
  <si>
    <t>Mario Antonio Toloza Sandoval</t>
  </si>
  <si>
    <t>Prestar servicios profesionales en el apoyo y acompañamiento a la Secretaría Ejecutiva en la contestación y seguimiento a acciones constitucionales y peticiones de contenido jurídico y demás asuntos relacionados con la Secretaría Ejecutiva propios de su competencia y en el marco de la JEP</t>
  </si>
  <si>
    <t xml:space="preserve">Julieth de los Ángeles Capador Quintero </t>
  </si>
  <si>
    <t>Marcela Trinidad Rodríguez Uribe</t>
  </si>
  <si>
    <t>EDUCAPAZ</t>
  </si>
  <si>
    <t>Aunar esfuerzos académicos, técnicos, tecnológicos, logísticos, humanos y administrativos para adelantar acciones conjuntas en temas de interés recíproco para cada una de las partes, en particular en el desarrollo de herramientas y contenidos pedagógicos dirigidos a entornos académicos con la participación de niños, niñas, adolescentes, jóvenes y demás participantes de la comunidad académica, con el propósito de alcanzar objetivos comunes a ambas instituciones en el marco de sus actividades específicas.</t>
  </si>
  <si>
    <t>8/02/2026 </t>
  </si>
  <si>
    <t>ARN--1073-2021 JEP-288-2021</t>
  </si>
  <si>
    <t>AGENCIA PARA LA REINCORPORACIÓN Y LA NORMALIZACIÓN</t>
  </si>
  <si>
    <t>Coordinar y aunar esfuerzos entre la Jurisdicción Especial para la Paz y la Agencia para la Reincorporación y Normalización para el intercambio ágil, seguro y confidencial de la información que produce y maneja cada entidad en el ámbito de sus competencias, frente a la población objeto de atención misional de la ARN.</t>
  </si>
  <si>
    <t>Pedro Alfonso Hernández Martinez</t>
  </si>
  <si>
    <t>Prestar servicios profesionales para apoyar y acompañar a la subdirección de talento humano en asuntos relacionados con los procesos administrativos y jurídicos, teniendo en cuenta el régimen de administración de personal especial de la JEP.</t>
  </si>
  <si>
    <t>Nohemí Moreno Monsalve</t>
  </si>
  <si>
    <t>Prestación de servicios profesionales como abogado para apoyar y acompañar a la Dirección de Asuntos Jurídicos para la prevención del daño Antijuridico en la JEP</t>
  </si>
  <si>
    <t>Andres Felipe Gonzalez Rojas</t>
  </si>
  <si>
    <t xml:space="preserve">Prestar servicios profesionales para apoyar y acompañar a la Dirección de TI, con el soporte y mantenimiento del sistema de contratación, actualizaciones y acompañamiento a los usuarios del sistema de Inventario de Beneficios otorgados a Comparecientes, soporte de la herramienta de Analítica, acompañamiento en la integración de LEGALi con Migración Colombia y soporte a Yachay. </t>
  </si>
  <si>
    <t>Orlando Pérez Gómez</t>
  </si>
  <si>
    <t xml:space="preserve">Prestar servicios profesionales para apoyar la administración de bases de datos implementadas en el marco de la instalación y puesta en producción de los sistemas de información misionales y de apoyo liderados  por la Dirección de TI de la JEP. </t>
  </si>
  <si>
    <t>Ivonne Liliane Romero González</t>
  </si>
  <si>
    <t xml:space="preserve">Prestar servicios profesionales para apoyar y acompañar al Departamento de Atención al Ciudadano en la elaboración de actos administrativos y respuestas a las PQRSDF, con base en las normas legales vigentes y los lineamientos jurídicos implementados. </t>
  </si>
  <si>
    <t xml:space="preserve">Nora Consuelo Ibarra Ibarra </t>
  </si>
  <si>
    <t>Andrés Eduardo Sierra Izquierdo</t>
  </si>
  <si>
    <t xml:space="preserve">Prestar servicios a la Subsecretaría Ejecutiva en la elaboración de informes, recepción, clasificación y consolidación de información, así como el apoyo al trámite de los ejercicios de planeación y su sistematización, y demás actividades que hacen parte de las funciones operativas del despacho. </t>
  </si>
  <si>
    <t>Bruce David Ochoa Ochoa</t>
  </si>
  <si>
    <t>Prestar servicios profesionales para apoyar y acompañar a la subsecretaría ejecutiva en la certificación de trabajos, obras y actividades (TOAR), con contenido reparador, seguimiento al régimen de condicionalidad y sanciones propias con énfasis en el seguimiento, registro, análisis de indicadores, elaboración de informes técnicos, sistemas de calidad para apoyar las actividades de acreditación de toar.</t>
  </si>
  <si>
    <t>Edison Javier Méndez Tovar</t>
  </si>
  <si>
    <t>Prestar servicios profesionales especializados para acompañar y apoyar a la Subsecretaría Ejecutiva para la aplicación de metodologías de análisis de información cuantitativa y cualitativa del proceso de verificación y certificación de trabajos, obras y actividades con contenido reparador o restaurativo (TOAR) y del seguimiento al régimen de condicionalidad</t>
  </si>
  <si>
    <t>Ernesto Pineda Guevara</t>
  </si>
  <si>
    <t>prestar servicios profesionales para apoyar y acompañar al despacho de la subsecretaría ejecutiva en el seguimiento de asuntos contractuales y de ordenación del gasto delegados en la subsecretaría, así como en la documentación y preparación de documentos, informes y conceptos dirigidos a la participación del despacho en espacios institucionales (internos y externos) delegados por la secretaría ejecutiva en estas materias.</t>
  </si>
  <si>
    <t>Nancy Yaneth Garavito Hortua</t>
  </si>
  <si>
    <t>Prestar servicios profesionales para apoyar a la Subsecretaria Ejecutiva en los ejercicios de planeación, articulación, fortalecimiento y seguimiento a las actividades misionales y de gestión de la misma y sus departamentos, así como al despliegue territorial, en cumplimiento de su actividad misional.</t>
  </si>
  <si>
    <t>Daniel Camilo González Rayo</t>
  </si>
  <si>
    <t>Prestar servicios profesionales para apoyar a la Subsecretaria Ejecutiva en el seguimiento, registro, análisis de indicadores, elaboración de informes técnicos, y sistemas de calidad y apoyo a la supervisión de los proyectos a cargo del despacho.</t>
  </si>
  <si>
    <t>Jessica Pamela Ferreira Pinilla</t>
  </si>
  <si>
    <t>Ana Milehidy Castellanos Vargas</t>
  </si>
  <si>
    <t>Prestación de servicios profesionales para acompañar al Departamento SAAD Comparecientes en el seguimiento y aplicación de los lineamientos para la atención psicosocial a cargo del departamento.</t>
  </si>
  <si>
    <t xml:space="preserve">Diana María Burbano Gonzalez </t>
  </si>
  <si>
    <t>Prestar servicios profesionales para apoyar a la Subdirección de Fortalecimiento Institucional en la implementación del modelo de gestión del conocimiento por medio de la planeación, verificación, desarrollo, seguimiento y apropiación de las actividades tendientes a fortalecer  el intercambio de saberes y la comprensión social del quehacer de la JEP.</t>
  </si>
  <si>
    <t xml:space="preserve">Andrés Fernando Mateus Diaz </t>
  </si>
  <si>
    <t>Prestar servicios profesionales para apoyar a la Subdirección de Fortalecimiento en la implementación del modelo de gestión del conocimiento de la JEP por medio del desarrollo y gestión de herramientas para fortalecer la cultura organizacional, la interrelación y comunicación entre las dependencias y la apropiación de conocimientos de la entidad.</t>
  </si>
  <si>
    <t>Yina Andrea Gonzalez Gonzalez</t>
  </si>
  <si>
    <t>Prestar servicios para apoyar a la subdirección de talento humano como parte de las acciones previstas para el desarrollo de la estrategia de talento humano</t>
  </si>
  <si>
    <t>Jorge Enrique Gil Cepeda</t>
  </si>
  <si>
    <t>prestar servicios profesionales especializados para apoyar y acompañar al Departamento de Gestión Territorial en las labores de planeación, seguimiento y evaluación relacionadas con la implementación de los lineamientos para la aplicación del enfoque territorial en la entidad, teniendo en cuenta los enfoques diferenciales</t>
  </si>
  <si>
    <t>Nadya Kathitz Quintero Certuche</t>
  </si>
  <si>
    <t>prestar servicios profesionales para apoyar y acompañar jurídicamente al Departamento de Gestión Territorial en los proyectos, procesos y procedimientos a cargo de la dependencia. </t>
  </si>
  <si>
    <t>Harold Leibnitz Chaux Campos</t>
  </si>
  <si>
    <t>Prestar servicios profesionales como abogado para desarrollar actividades de asesoría y apoyo jurídico en la gestión del departamento de conceptos y representación jurídica, y en los procesos judiciales en los que tenga representación judicial la jurisdicción especial para la paz.</t>
  </si>
  <si>
    <t>Nathaly Córdoba Guzmán</t>
  </si>
  <si>
    <t>Prestar servicios de apoyo a la Subdirección de talento humano en los aspectos relacionados con las situaciones administrativas como parte de la gestión del Talento Humano</t>
  </si>
  <si>
    <t xml:space="preserve">Jose Alejandro Montaño Rodriguez </t>
  </si>
  <si>
    <t xml:space="preserve">Prestación de servicios para apoyar la gestión del grupo de almacen e inventarios de la Sudirección de Recursos Físicos e Infraestructura. </t>
  </si>
  <si>
    <t>Nohora del Pilar Agudelo Perdomo</t>
  </si>
  <si>
    <t>Prestar servicios profesionales para apoyar y acompañar al Sistema Autónomo de Asesoría y Defensa de la JEP en los lineamientos jurídicos y conceptuales para el adecuado acopio, validación, procesamiento y análisis de la información del Inventario de Beneficios ordenado por la SENIT 2 de 2019 y en el soporte jurídico del modelo de extracción de texto implementado en herramienta SAS</t>
  </si>
  <si>
    <t>Gladys Celeide Prada Pardo</t>
  </si>
  <si>
    <t>Prestar servicios profesionales para apoyar y acompañar al Sistema Autónomo de Asesoría y Defensa de la JEP en la implementación del Inventario de Beneficios ordenado por la SENIT 2 de 2019, su actualización e integración con los demás sistemas de información de la JEP, la implementación del sistema de monitoreo para comparecientes y el fortalecimiento del registro de información de las condiciones de participación de las víctimas</t>
  </si>
  <si>
    <t>Marly Yaneth Losada Romero</t>
  </si>
  <si>
    <t xml:space="preserve">Prestar servicios profesionales especializados para apoyar y acompañar la implementación de los lineamientos para la aplicación del enfoque territorial  de la Secretaria Ejecutiva de la JEP en los departamentos del Tolima y Huila, en el marco de la misión y consolidación de la Entidad. </t>
  </si>
  <si>
    <t xml:space="preserve"> Departamento de Gestión Territorial </t>
  </si>
  <si>
    <t>Blanca Cecilia Buitrago Forero</t>
  </si>
  <si>
    <t>Prestación de servicios profesionales como psicólogo para apoyar y acompañar a la Dirección de Asuntos Jurídicos para la prevención del daño antijuridico con enfoque psicosocial en la JEP</t>
  </si>
  <si>
    <t>Luis Pablo Varon Ramirez</t>
  </si>
  <si>
    <t xml:space="preserve">Prestación de servicios a la subdirección de recursos fisicos e infraestructura para realizar mantenimiento preventivo y locativo que requiera la JEP. </t>
  </si>
  <si>
    <t>Mayoli Suarez Hernández</t>
  </si>
  <si>
    <t>Jose Fernando Bermeo Noguera</t>
  </si>
  <si>
    <t>Prestar servicios profesionales para apoyar y acompañar al Departamento de Atención al Ciudadano en el análisis de los datos y uso de herramientas tecnológicas para mejorar el seguimiento y control de las PQRSDF</t>
  </si>
  <si>
    <t>Paola Andrea Cañas Meza</t>
  </si>
  <si>
    <t xml:space="preserve">Apoyar y acompañar la transcripción de versiones voluntarias rendidas en el marco de los casos priorizados por la Sala de Reconocimiento de Verdad, de Responsabilidad y de Determinación de los Hechos y Conductas. </t>
  </si>
  <si>
    <t xml:space="preserve">Jaime Alberto Barrientos Varela </t>
  </si>
  <si>
    <t xml:space="preserve">Prestar servicios profesionales para apoyar a la Subdirección de Comunicaciones en la producción y distribución de contenidos para la difusión de contenidos públicos e internos siguiendo los lineamientos de la estrategia y la Politica de Comunicaciones. </t>
  </si>
  <si>
    <t>Yuliana Gómez Vásquez</t>
  </si>
  <si>
    <t>Andrés Eduardo Charry Angarita</t>
  </si>
  <si>
    <t>Prestación de servicios profesionales para apoyar al Departamento de SAAD Comparecientes en el acompañamiento psicosocial a los comparecientes ante las salas y secciones de la JEP.</t>
  </si>
  <si>
    <t>Mario Andrés Palacios Cabrera</t>
  </si>
  <si>
    <t>Diana Marcela Ortega De La Victoria</t>
  </si>
  <si>
    <t>Maria Andrea Ortiz Cardona</t>
  </si>
  <si>
    <t>Yuly Dayana Guauña Chantre</t>
  </si>
  <si>
    <t>Leonardo Javier Delgado Rangel</t>
  </si>
  <si>
    <t>Prestar servicios profesionales a la Subsecretaría Ejecutiva en el apoyo a la certificación de trabajos, obras y actividades (TOAR), con contenido reparador, seguimiento al régimen de condicionalidad y sanciones propias con énfasis en la definición e implementación del sistema de gestión de información y conocimiento del proceso de seguimiento en los temas antes mencionados.</t>
  </si>
  <si>
    <t>Jhon Alexander Riaño Martinez</t>
  </si>
  <si>
    <t>Prestar servicios profesionales especializados para acompañar y apoyar a la Subsecretaria Ejecutiva  en la certificación de trabajos, obras y actividades (TOAR), con contenido reparador, seguimiento al régimen de condicionalidad y sanciones propias con énfasis en procesos de verdad, recuperación de memoria histórica y análisis económicos de viabilidad de propuestas y proyectos con contenido reparador.</t>
  </si>
  <si>
    <t>Darwin Esneyder Arias García</t>
  </si>
  <si>
    <t>Cesar Arnulfo Pinilla Orejarena</t>
  </si>
  <si>
    <t>Eyver Samuel Escobar Mosquera</t>
  </si>
  <si>
    <t>Rober Asprilla Gómez</t>
  </si>
  <si>
    <t>Ignacio Mosquera Astorquiza</t>
  </si>
  <si>
    <t>Diana Consuelo Tovar Romero</t>
  </si>
  <si>
    <t xml:space="preserve">Marglevis Arguelles Galvis </t>
  </si>
  <si>
    <t>Prestar servicios profesionales para apoyar al Departamento de Atención a Víctimas en la orientación y acompañamiento psicosocial a víctimas con interés legítimo y directo en los asuntos de competencia de la Jurisdicción, atendiendo los enfoques diferenciales en la región de Urabá y Chocó con sede en Apartadó.</t>
  </si>
  <si>
    <t xml:space="preserve">Departamento de Atención a Víctimas </t>
  </si>
  <si>
    <t xml:space="preserve">Yesid Arnulfo Mejia Chamorro </t>
  </si>
  <si>
    <t>Prestar servicios profesionales para apoyar al Departamento de Atención a Víctimas en la orientación y acompañamiento psicosocial a víctimas con interés legítimo y directo en los asuntos de competencia de la Jurisdicción, atendiendo los enfoques diferenciales en la región de Nariño, Valle del Cauca y Cauca con sede en San Juan de Pasto.</t>
  </si>
  <si>
    <t xml:space="preserve">Aura María Ramírez Gutiérrez </t>
  </si>
  <si>
    <t>Prestar servicios profesionales para apoyar al Departamento de Atención a Víctimas en la orientación y acompañamiento psicosocial a víctimas con interés legítimo y directo en los asuntos de competencia de la Jurisdicción, atendiendo los enfoques diferenciales en la región de Valle del Cauca, Cauca y Nariño con sede en Santiago de Cali.(Contrato o convenio que no requiere pluralidad de ofertas).</t>
  </si>
  <si>
    <t>Fanny del Socorro Torres Granda</t>
  </si>
  <si>
    <t>Prestar servicios profesionales para apoyar al Departamento de Atención a Víctimas para orientar, asesorar y acompañar a las víctimas con interés legítimo y directo en los asuntos de competencia de la Jurisdicción, atendiendo los enfoques diferenciales y psicosocial en la región de Valle del Cauca, Cauca y Nariño con sede en Santiago de Cali.</t>
  </si>
  <si>
    <t>Javier Eduardo Pereira Cerón</t>
  </si>
  <si>
    <t>Prestar servicios profesionales para apoyar al Departamento de Atención a Víctimas para orientar, asesorar y acompañar a las víctimas con interés legítimo y directo en los asuntos de competencia de la Jurisdicción, atendiendo los enfoques diferenciales y psicosocial en la región de Cauca, Valle del Cauca y Nariño con sede en Popayán.</t>
  </si>
  <si>
    <t>Karen Jorley Torres Capacho</t>
  </si>
  <si>
    <t>Prestar servicios profesionales para apoyar al Departamento de Atención a Víctimas para orientar, asesorar y acompañar a las víctimas con interés legítimo y directo en los asuntos de competencia de la Jurisdicción, atendiendo los enfoques diferenciales y psicosocial en la región de Magdalena Medio con sede en Barrancabermeja.</t>
  </si>
  <si>
    <t>Kelly Johana Palacios Sánchez</t>
  </si>
  <si>
    <t>Prestar servicios profesionales para apoyar al Departamento de Atención a Víctimas para orientar, asesorar y acompañar a las víctimas con interés legítimo y directo en los asuntos de competencia de la Jurisdicción, atendiendo los enfoques diferenciales y psicosocial en la región de Chocó y Urabá con sede en Quibdó.</t>
  </si>
  <si>
    <t>Eybar Edmundo Insuasty Alvarado</t>
  </si>
  <si>
    <t>Prestar servicios profesionales para apoyar al Departamento de Atención a Víctimas para orientar, asesorar y acompañar a las víctimas con interés legítimo y directo en los asuntos de competencia de la Jurisdicción, atendiendo los enfoques diferenciales y psicosocial en la región de Nariño, Valle del Cauca, Cauca con sede en San Juan de Pasto.</t>
  </si>
  <si>
    <t>Andrea Ramírez Parra</t>
  </si>
  <si>
    <t>Prestar servicios profesionales para apoyar al Departamento de Atención a Víctimas para orientar, asesorar y acompañar a las víctimas con interés legítimo y directo en los asuntos de competencia de la Jurisdicción, atendiendo los enfoques diferenciales y psicosocial en la región de Antioquia con sede en Medellín.</t>
  </si>
  <si>
    <t>Ferney Parra Camacho</t>
  </si>
  <si>
    <t>Prestar servicios profesionales para apoyar al Departamento de Atención a Víctimas para orientar, asesorar y acompañar a las víctimas con interés legítimo y directo en los asuntos de competencia de la Jurisdicción, atendiendo los enfoques diferenciales y psicosocial en la región de Caquetá, Huila, Putumayo y Tolima con sede en Florencia.</t>
  </si>
  <si>
    <t>Carlos Andres Otero Cardona</t>
  </si>
  <si>
    <t>Prestar servicios profesionales para apoyar al Departamento de Atención a Víctimas en la orientación y acompañamiento psicosocial a víctimas con interés legítimo y directo en los asuntos de competencia de la jurisdicción, atendiendo los enfoques diferenciales en la región de cauca, Valle del Cauca y Nariño con sede en Popayán</t>
  </si>
  <si>
    <t>Juan Carlos Cifuentes León</t>
  </si>
  <si>
    <t xml:space="preserve">Prestar servicios profesionales para apoyar y acompañar al Sistema Autónomo de Asesoría y Defensa de la JEP en el poblamiento de la base de datos del Inventario de Beneficios ordenado por la SENIT 2 de 2019, su actualización y la implementación de un modelo de soporte a los usuarios del Inventario. </t>
  </si>
  <si>
    <t>Juan Camilo Sierra Bernal</t>
  </si>
  <si>
    <t>Prestar servicios profesionales para apoyar y acompañar al Sistema Autónomo de Asesoría y Defensa de la JEP en los procesos de validación de información aplicando herramientas jurídicas y conceptuales que permitan fortalecer la calidad de la información y la oportunidad de respuesta del Inventario de Beneficios a los requerimientos de información de la JEP y de otras entidades del Estado</t>
  </si>
  <si>
    <t>Lorrin Giselle Moreno Ochoa</t>
  </si>
  <si>
    <t>Prestar servicios para apoyar y acompañar al Sistema Autónomo de Asesoría y Defensa de la JEP en la gestión documental del Inventario de Beneficios ordenado por la SENIT 2 de 2019 y en el soporte a los procesos que se adelanten para su adecuado funcionamiento</t>
  </si>
  <si>
    <t>Carlos Andrés Gómez Durán</t>
  </si>
  <si>
    <t xml:space="preserve">Prestar servicios profesionales para apoyar y acompañar al Sistema Autónomo de Asesoría y Defensa de la JEP en la administración de la base de datos del Inventario de Beneficios ordenado por la SENIT 2 de 2019, su actualización e integración con los demás sistemas de información de la JEP. </t>
  </si>
  <si>
    <t xml:space="preserve">Jessica Andrea Angarita Meneses </t>
  </si>
  <si>
    <t>Prestación de servicios profesionales para apoyar al Departamento de SAAD Comparecientes en el acompañamiento psicosocial a los comparecientes con interés legítimo y directo en los asuntos de competencia de la Jurisdicción.</t>
  </si>
  <si>
    <t>Martha Catalina Velasco Campuzano</t>
  </si>
  <si>
    <t>Prestar servicios profesionales para apoyar a la Subsecretaria Ejecutiva en la certificación de trabajos, obras y actividades (TOAR), con contenido reparador, seguimiento al régimen de condicionalidad y sanciones propias con énfasis en la gestión interinstitucional de las políticas públicas que apoyen o complementen la implementación de TOAR.</t>
  </si>
  <si>
    <t>Sofi Paola Malfitano Córdoba </t>
  </si>
  <si>
    <t>Prestar servicios profesionales para apoyar al departamento de atención a víctimas en la orientación y acompañamiento psicosocial a víctimas con interés legítimo y directo en los asuntos de competencia de la jurisdicción, atendiendo los enfoques diferenciales en la región de chocó y Urabá́ con sede en Quibdó.  </t>
  </si>
  <si>
    <t>Álvaro Hernán Guzmán Vargas</t>
  </si>
  <si>
    <t>Prestar servicios profesionales para apoyar al Departamento de Atención a Víctimas en la orientación y acompañamiento psicosocial a víctimas con interés legítimo y directo en los asuntos de competencia de la jurisdicción, atendiendo los enfoques diferenciales en la región de Meta, Guaviare y Casanare con sede en Villavicencio. </t>
  </si>
  <si>
    <t xml:space="preserve">TEVEANDINA </t>
  </si>
  <si>
    <t>Prestación de servicios para la administración de los recursos logísticos, humanos y técnicos necesarios para el funcionamiento del sistema de gestión de medios de la JEP.</t>
  </si>
  <si>
    <t>Carolina Gómez García </t>
  </si>
  <si>
    <t>Prestar servicios profesionales para apoyar al departamento de Atención a Víctimas en la orientación y acompañamiento psicosocial a víctimas, atendiendo los enfoques diferenciales en la región de Antioquia con sede en Medellín. </t>
  </si>
  <si>
    <t>Paula Andrea Ruíz Álvarez</t>
  </si>
  <si>
    <t>Prestar servicios a la Subsecretaría Ejecutiva en el apoyo a la certificación de trabajos, obras y actividades (TOAR), con contenido reparador, seguimiento al régimen de condicionalidad y sanciones propias con énfasis la sistematización y registro de información.</t>
  </si>
  <si>
    <t>Vielka Yelitza Rosado Oviedo</t>
  </si>
  <si>
    <t>Prestar servicios profesionales para apoyar y acompañar al departamento SAAD Comparecientes en las actividades administrativas relacionadas con los procesos internos del departamento.</t>
  </si>
  <si>
    <t>Leidy Alexandra Chicue Gonzalez</t>
  </si>
  <si>
    <t xml:space="preserve">Prestar servicios profesionales especializados para apoyar y acompañar la implementación de los lineamientos para la aplicación del enfoque territorial  de la Secretaria Ejecutiva de la JEP en el departamento de Caquetá, en el marco de la misión y consolidación de la Entidad. </t>
  </si>
  <si>
    <t>Daniel Augusto Chávez Navarrete</t>
  </si>
  <si>
    <t xml:space="preserve">Prestar servicios profesionales para apoyar y acompañar al Sistema Autónomo de Asesoría y Defensa de la JEP en la gestión y la validación técnica de información del Inventario de Beneficios ordenado por la SENIT 2 de 2019, así como la implementación de un modelo de soporte a los usuarios del inventario. </t>
  </si>
  <si>
    <t>Santiago Carrillo Pulido</t>
  </si>
  <si>
    <t>Prestar servicios profesionales para apoyar y acompañar al Sistema Autónomo de Asesoría y Defensa de la JEP en la validación de la información y actualización de la herramienta del Inventario de Beneficios ordenado por la SENIT 2 de 2019, así como la implementación del modelo de extracción de texto construido en la plataforma SAS.</t>
  </si>
  <si>
    <t>Juan Sebastian Aguiedo Gómez</t>
  </si>
  <si>
    <t>Prestar servicios profesionales para apoyar y acompañar al Sistema Autónomo de Asesoría y Defensa de la JEP en los procesos de validación de información aplicando herramientas jurídicas y conceptuales que permitan fortalecer la calidad de la información y la oportunidad de respuesta del Inventario de Beneficios a los requerimientos de información de la JEP y de otras entidades del Estado.</t>
  </si>
  <si>
    <t>Maria Carolina Peña Rodríguez</t>
  </si>
  <si>
    <t xml:space="preserve">Prestar servicios profesionales para desarrollar actividades de apoyo y acompañamiento a la gestión de la Dirección de Asuntos Jurídicos y en la atención de ordenes judiciales de competencia de la dependencia. </t>
  </si>
  <si>
    <t>Josefina Garcés Velasco</t>
  </si>
  <si>
    <t>Prestar servicios profesionales especializados para acompañar y apoyar a la Subsecretaría Ejecutiva en la certificación de trabajos, obras y actividades (TOAR), con contenido reparador, seguimiento al régimen de condicionalidad y sanciones propias con énfasis en la búsqueda de personas desaparecidas y atención psicosocial.</t>
  </si>
  <si>
    <t>Marcela Ochoa Bernal</t>
  </si>
  <si>
    <t xml:space="preserve">Prestar servicios profesionales para apoyar y acompañar a la Subdirección de Cooperación Internacional en la gestión y seguimiento de proyectos, acuerdos y acciones colaborativas que contribuyen a la planeación integrada. </t>
  </si>
  <si>
    <t>Raúl Vidales Bohórquez</t>
  </si>
  <si>
    <t xml:space="preserve">Prestar servicios profesionales para apoyar al Departamento de Atención a Víctimas en el acompañamiento y la orientación psicosocial a las víctimas con interés legítimo y directo en los asuntos de competencia de la Jurisdicción a nivel nacional. </t>
  </si>
  <si>
    <t>Claudia Esperanza Pardo Torres</t>
  </si>
  <si>
    <t>Prestar servicios profesionales especializados para acompañar y apoyar a la Subsecretaría Ejecutiva en la certificación de trabajos, obras y actividades (TOAR), con contenido reparador, seguimiento al régimen de condicionalidad y sanciones propias con énfasis en la acción integral contra minas antipersonal.</t>
  </si>
  <si>
    <t>Carlos Julio Castillo Beltrán</t>
  </si>
  <si>
    <t>Prestar servicios profesionales especializados para acompañar y apoyar a la Subsecretaría Ejecutiva en la certificación de trabajos, obras y actividades (TOAR), con contenido reparador, seguimiento al régimen de condicionalidad y sanciones propias con énfasis en los casos o propuestas relacionados con comparecientes de fuerza pública.</t>
  </si>
  <si>
    <t>Claudia Ivette Galvis Vela</t>
  </si>
  <si>
    <t>Martha Elmy Niño Vargas</t>
  </si>
  <si>
    <t>Prestar servicios profesionales para apoyar y acompañar al Departamento de Atención al Ciudadano en la elaboración y socialización de registros documentales relacionados con el Sistema Nacional de Servicio al Ciudadano y en la articulación con las entidades del SIVJRNR</t>
  </si>
  <si>
    <t>Patricia Yaneth Tovar Sarmiento</t>
  </si>
  <si>
    <t xml:space="preserve">Prestar servicios profesionales para realizar seguimiento en el Congreso de la República a los proyectos de ley, actos legislativos y en general a los debates de competencia de la JEP. </t>
  </si>
  <si>
    <t>Daniela Torres Ayala</t>
  </si>
  <si>
    <t>Prestar servicios profesionales para apoyar al Departamento de Atención a Víctimas para orientar, asesorar y acompañar a las víctimas con interés legítimo y directo en los asuntos de competencia de la Jurisdicción, atendiendo los enfoques diferenciales y psicosocial en la región de Cesar, Magdalena, Bolívar, Sucre, Córdoba, Atlántico y La Guajira con sede en Valledupar.</t>
  </si>
  <si>
    <t>Astrid Marina Cruz Jiménez</t>
  </si>
  <si>
    <t>Prestar servicios profesionales para apoyar al Departamento de Atención a Víctimas para orientar, asesorar y acompañar a las víctimas con interés legítimo y directo en los asuntos de competencia de la Jurisdicción, atendiendo los enfoques diferenciales y psicosocial en la región de Atlántico, Magdalena, Bolívar, Sucre, Córdoba, La Guajira y Cesár con sede en Barranquilla.</t>
  </si>
  <si>
    <t>Ester Yolima Bedoya Jaramillo</t>
  </si>
  <si>
    <t>Prestar servicios profesionales para apoyar al Departamento de Atención a Víctimas para orientar, asesorar y acompañar a las víctimas con interés legítimo y directo en los asuntos de competencia de la Jurisdicción, atendiendo los enfoques diferenciales y psicosocial en la región de Urabá, Chocó con sede en Apartadó.</t>
  </si>
  <si>
    <t>Edson Jhair Rico Carvajal</t>
  </si>
  <si>
    <t>290.Prestar servicios profesionales para apoyar al Departamento de Atención a Víctimas para orientar, asesorar y acompañar a las víctimas con interés legítimo y directo en los asuntos de competencia de la Jurisdicción, atendiendo los enfoques diferenciales y psicosocial a nivel nacional y territorial.</t>
  </si>
  <si>
    <t>Diego Mauricio Alba Patiño</t>
  </si>
  <si>
    <t>Prestar los servicios profesionales para apoyar y acompañar la gestión del grupo de relacionamiento y comunicaciones como diseñador gráfico, con relación a la capacidad investigativa y demás funciones a cargo de la UIA</t>
  </si>
  <si>
    <t>Raúl Fernando Díaz Ochoa</t>
  </si>
  <si>
    <t>Prestar servicios profesionales para apoyar y acompañar la gestión del grupo de relacionamiento y comunicaciones en la formación y desarrollo de competencias comunicativas de los servidores de la UIA para un adecuado relacionamiento con las víctimas, organizaciones y grupos de interés, con relación a la capacidad investigativa a cargo de la UIA.</t>
  </si>
  <si>
    <t>Libardo Cardona Martínez</t>
  </si>
  <si>
    <t>Prestar servicios profesionales para apoyar y acompañar la gestión del grupo de relacionamiento y comunicaciones de la UIA en la generación de contenidos concernientes a las jornadas con víctimas por hechos competencia de la Jurisdicción a fin de facilitar la capacidad investigativa de la UIA.</t>
  </si>
  <si>
    <t xml:space="preserve">Diego Alexis Ibarra Piedrahita </t>
  </si>
  <si>
    <t>Prestar servicios profesionales para apoyar al Departamento de Atención a Víctimas en la orientación y acompañamiento psicosocial a víctimas con interés legítimo y directo en los asuntos de competencia de la Jurisdicción, atendiendo los enfoques diferenciales en la región de Antioquia con sede en Medellín.</t>
  </si>
  <si>
    <t>Carmen Elena Paternostro Pérez</t>
  </si>
  <si>
    <t>Prestar servicios profesionales para apoyar al Departamento de Atención a Víctimas en la orientación y acompañamiento psicosocial a víctimas con interés legítimo y directo en los asuntos de competencia de la Jurisdicción, atendiendo los enfoques diferenciales en la región de Magdalena, Atlántico, Bolívar, Sucre, Córdoba, La Guajira y Cesár con sede en Santa Marta.</t>
  </si>
  <si>
    <t>Jhon Jarlis Leudo Mendez</t>
  </si>
  <si>
    <t>Prestar servicios profesionales para apoyar al Departamento de Atención a Víctimas en la orientación y acompañamiento psicosocial a víctimas con interés legítimo y directo en los asuntos de competencia de la Jurisdicción, atendiendo los enfoques diferenciale en la región de Sucre, Magdalena, Bolívar, Córdoba, Atlántico y La Guajira con sede en Corozal.</t>
  </si>
  <si>
    <t>Belkis Morales González</t>
  </si>
  <si>
    <t>Prestar servicios profesionales para apoyar al Departamento de Atención a Víctimas en la orientación y acompañamiento psicosocial a víctimas con interés legítimo y directo en los asuntos de competencia de la Jurisdicción, atendiendo los enfoques diferenciales en la región de Cesár, Magdalena, Bolívar, Sucre, Córdoba, Atlántico y La Guajira con sede en Valledupar.</t>
  </si>
  <si>
    <t>Viviana Paola Camargo Duarte</t>
  </si>
  <si>
    <t>Prestar servicios profesionales para apoyar al Departamento de Atención a Víctimas en la orientación y acompañamiento psicosocial a víctimas con interés legítimo y directo en los asuntos de competencia de la Jurisdicción, atendiendo los enfoques diferenciales en la región de Magdalena Medio con sede en Barrancabermeja.</t>
  </si>
  <si>
    <t>Claudia Patricia Rincón Vacca</t>
  </si>
  <si>
    <t>Prestar servicios profesionales para apoyar al Departamento de Atención a Víctimas en la orientación y acompañamiento psicosocial a víctimas con interés legítimo y directo en los asuntos de competencia de la Jurisdicción, atendiendo los enfoques diferenciales en la región de Casanare, Guaviare y Meta con sede en Yopal.</t>
  </si>
  <si>
    <t>Heidy Johana Fonseca Pérez</t>
  </si>
  <si>
    <t>Prestar servicios profesionales para apoyar al Departamento de Atención a Víctimas en la orientación y acompañamiento psicosocial a víctimas con interés legítimo y directo en los asuntos de competencia de la Jurisdicción, atendiendo los enfoques diferenciales en la región de Guaviare, Meta y Casanare con sede en San José del Guaviare.</t>
  </si>
  <si>
    <t>Diana Milena Castellanos Otálvaro</t>
  </si>
  <si>
    <t>Prestar servicios profesionales para apoyar al Departamento de Atención a Víctimas en la orientación y acompañamiento psicosocial a víctimas con interés legítimo y directo en los asuntos de competencia de la Jurisdicción, atendiendo los enfoques diferenciales en la región de tolima, Huila, Caquetá y Putumayo con sede en Ibagué.</t>
  </si>
  <si>
    <t>Bertha Durango Benitez</t>
  </si>
  <si>
    <t xml:space="preserve">Prestar servicios profesionales para apoyar y acompañar a la Subdirección de Comunicaciones en la elaboración de piezas comunicativas y periodísticas con enfoque diferencial respecto a las decisiones y actuaciones de las Salas, Secciones, Comisiones y Dependencias de la JEP con enfoque diferencial, de acuerdo a la política y estrategia de comunicaciones. </t>
  </si>
  <si>
    <t>Isabella Gomez Cordón</t>
  </si>
  <si>
    <t xml:space="preserve">Prestar servicios profesionales para apoyar a la Subdirección de Comunicaciones en el cubrimiento periodistico y la difusión de las decisiones y audiencias de la Salas y Secciones del Tribuna para la Paz, siguiendo los lineamientos de la estrategia y la Politica de Comunicaciones. </t>
  </si>
  <si>
    <t xml:space="preserve">Sonia Patricia Jojoa Gómez </t>
  </si>
  <si>
    <t>Prestar servicios profesionales para apoyar al Departamento de Atención a Víctimas en la orientación y acompañamiento psicosocial a víctimas con interés legítimo y directo en los asuntos de competencia de la Jurisdicción, atendiendo los enfoques diferenciales en la región de putumayo, Huila, Caquetá y Tolima con sede en Mocoa.</t>
  </si>
  <si>
    <t xml:space="preserve">Jorge Enrique Escobar Hernández </t>
  </si>
  <si>
    <t>Prestar servicios profesionales para apoyar al Departamento de Atención a Víctimas en la orientación y acompañamiento psicosocial a víctimas con interés legítimo y directo en los asuntos de competencia de la Jurisdicción, atendiendo los enfoques diferenciales en la región de Bogotá y Cundinamarca con sede en Bogotá.</t>
  </si>
  <si>
    <t xml:space="preserve">Elsa Viviana Atuesta Rojas </t>
  </si>
  <si>
    <t>Prestar servicios profesionales para apoyar al Departamento de Atención a Víctimas en la orientación y acompañamiento psicosocial a víctimas con interés legítimo y directo en los asuntos de competencia de la Jurisdicción, atendiendo los enfoques diferenciales en la región de Santander, Norte de Santander y Arauca con sede en Bucaramanga.</t>
  </si>
  <si>
    <t xml:space="preserve">Olga Esperanza Luna Andrade </t>
  </si>
  <si>
    <t>Prestar servicios profesionales para apoyar al Departamento de Atención a Víctimas en la orientación y acompañamiento psicosocial a víctimas con interés legítimo y directo en los asuntos de competencia de la Jurisdicción, atendiendo los enfoques diferenciales en la región de Norte de Santander, Santander y Arauca con sede en Arauca.</t>
  </si>
  <si>
    <t xml:space="preserve">Angelica Maria Camacho Pinto </t>
  </si>
  <si>
    <t>Prestar servicios profesionales para apoyar al Departamento de Atención a Víctimas en la orientación y acompañamiento psicosocial a víctimas con interés legítimo y directo en los asuntos de competencia de la Jurisdicción, atendiendo los enfoques diferenciales en la región de Norte de Santander, Santander y Arauca con sede en Cúcuta.</t>
  </si>
  <si>
    <t xml:space="preserve">Ivette Consuelo Hernández Avendaño  </t>
  </si>
  <si>
    <t>Prestar servicios profesionales para apoyar y acompañar la gestión del grupo de relacionamiento y comunicaciones, en la divulgación del protocolo de comunicaciones con las víctimas y servidores de la UIA, con relación a la capacidad investigativa a cargo de la UIA</t>
  </si>
  <si>
    <t>Rita Gómez Ramírez</t>
  </si>
  <si>
    <t>Germán Nelinho Martínez Hernández</t>
  </si>
  <si>
    <t>Prestar servicios profesionales para apoyar al Departamento de Atención a Víctimas para orientar, asesorar y acompañar a las víctimas con interés legítimo y directo en los asuntos de competencia de la Jurisdicción, atendiendo los enfoques diferenciales y psicosocial en la región de Sucre, Magdalena, Bolívar, Córdoba, Atlántico, La Guajira y Cesár con sede en Corozal.</t>
  </si>
  <si>
    <t>Yuli Constanza Silva Chavarro</t>
  </si>
  <si>
    <t>Prestar servicios profesionales para apoyar al Departamento de Atención a Víctimas para orientar, asesorar y acompañar a las víctimas con interés legítimo y directo en los asuntos de competencia de la Jurisdicción, atendiendo los enfoques diferenciales y psicosocial en la región de Huila, Caquetá, Putumayo y Tolima con sede en Neiva.</t>
  </si>
  <si>
    <t>Sandra Yolima Bastidas Madroñero</t>
  </si>
  <si>
    <t>Prestar servicios profesionales para apoyar al Departamento de Atención a Víctimas para orientar, asesorar y acompañar a las víctimas con interés legítimo y directo en los asuntos de competencia de la Jurisdicción, atendiendo los enfoques diferenciales y psicosocial en la región de Putumayo, Huila, Caquetá y Tolima con sede en Mocoa.</t>
  </si>
  <si>
    <t>Fernando Puerto Chavez</t>
  </si>
  <si>
    <t>Prestar servicios profesionales para apoyar al Departamento de Atención a Víctimas para orientar, asesorar y acompañar a las víctimas con interés legítimo y directo en los asuntos de competencia de la Jurisdicción, atendiendo los enfoques diferenciales y psicosocial en la región de Bogotá y Cundinamarca.</t>
  </si>
  <si>
    <t>Violeta Florez Botero</t>
  </si>
  <si>
    <t>Laura Annick Méndez García</t>
  </si>
  <si>
    <t>Prestar servicios profesionales para apoyar al Departamento de Atención a Víctimas para orientar, asesorar y acompañar a las víctimas con interés legítimo y directo en los asuntos de competencia de la Jurisdicción, atendiendo los enfoques diferenciales y psicosocial en la región de Norte de Santander, Santander y Arauca con sede en Cúcuta.</t>
  </si>
  <si>
    <t>Karen Juliet Arias Luquez</t>
  </si>
  <si>
    <t>Leidy Zulay Vélez Murillo</t>
  </si>
  <si>
    <t>Rocío Del Pilar Ramírez Poveda</t>
  </si>
  <si>
    <t>Helmer Antonio Silva Ladino</t>
  </si>
  <si>
    <t xml:space="preserve">Prestación de servicios profesionales  al grupo de protección a víctimas, testigos y demás intervinientes de la UIA, para apoyar las gestiones administrativas con ocasión del seguimiento a la implementación y ejecución de las medidas de protección complementarias, individuales y colectivas. </t>
  </si>
  <si>
    <t>Dayana Paola Castellanos Cárdenas</t>
  </si>
  <si>
    <t>Prestar servicios profesionales para apoyar y acompañar al Departamento de Atención a Víctimas en la asesoría  a las víctimas con interés legítimo y directo en los asuntos de competencia de la jurisdicción, en la sede principal.</t>
  </si>
  <si>
    <t>Nathalia Quiroga Hernández</t>
  </si>
  <si>
    <t>Mateo Andrés Balanta Chaparro</t>
  </si>
  <si>
    <t>Prestar servicios profesionales para apoyar al Departamento de Atención a Víctimas en el monitoreo y seguimiento a la implementación de estrategias de participación y acompañamiento psicosocial a las víctimas con interés legítimo y directo en los asuntos de competencia de la Jurisdicción.</t>
  </si>
  <si>
    <t>Johan Steve Varón Gómez</t>
  </si>
  <si>
    <t xml:space="preserve">Prestar servicios profesionales para apoyar y acompañar al Departamento de Atención a Víctimas en la gestión, actualización y mantenimiento de las bases de datos del departamento atendiendo los enfoques diferenciales y psicosocilal. </t>
  </si>
  <si>
    <t>Blanca Liliana Ardila Orduz</t>
  </si>
  <si>
    <t>Prestar los servicios profesionales para apoyar y acompañar la gestión del grupo de apoyo legal y administrativo de la unidad de investigación y acusación en las labores administrativas y apoyo a la supervisión del convenio de cooperación  que permiten el posicionamiento de la Jurisdicción Especial para la Paz a través de los grupos territoriales.</t>
  </si>
  <si>
    <t>Laura Maria Villaquiran Terán</t>
  </si>
  <si>
    <t xml:space="preserve">Prestar servicios profesionales para apoyar técnicamente al Grupo de Análisis, Contexto y Estadística, de acuerdo a los lineamientos impartidos desde el alistamiento para la consolidación de la información a fin de construir el contexto nacional del conflicto armado y la identificación de los fenomenos delincuenciales ocurridos durante y con ocasión del mismo, a fin de facilitar la capacidad investigativa de la UIA. </t>
  </si>
  <si>
    <t>Salomón Gutiérrez Gamba</t>
  </si>
  <si>
    <t>Prestar servicios profesionales para apoyar al Departamento de Atención a Víctimas para orientar, asesorar y acompañar a las víctimas con interés legítimo y directo en los asuntos de competencia de la Jurisdicción, atendiendo los enfoques diferenciales y psicosocial en la región de Guaviare, Meta y Casanare con sede en San José del Guaviare.</t>
  </si>
  <si>
    <t>Jaime Andres Quintero Bolívar</t>
  </si>
  <si>
    <t>Eliana Carolina Amador Ladino</t>
  </si>
  <si>
    <t>Prestar servicios profesionales para apoyar al Departamento de Atención a Víctimas para orientar, asesorar y acompañar a las víctimas con interés legítimo y directo en los asuntos de competencia de la Jurisdicción, atendiendo los enfoques diferenciales y psicosocial en la región de Meta, Guaviare y Casanare con sede en Villavicencio.</t>
  </si>
  <si>
    <t>Daniel Camilo Agudelo Tolosa</t>
  </si>
  <si>
    <t>Prestar servicios profesionales para apoyar al Departamento de Atención a Víctimas para orientar, asesorar y acompañar a las víctimas con interés legítimo y directo en los asuntos de competencia de la Jurisdicción, atendiendo los enfoques diferencial y psicosocial en la región de Santander, Norte de Santander y Arauca con sede en Bucaramanga.</t>
  </si>
  <si>
    <t>Jesús David Espinosa Cantuca</t>
  </si>
  <si>
    <t>Prestar servicios para apoyar al Departamento de Enfoques Diferenciales en la gestión administrativa y operativa de los procesos y procedimientos de esta dependencia.</t>
  </si>
  <si>
    <t xml:space="preserve">Jorge Fernando Vargas Rodríguez </t>
  </si>
  <si>
    <t>Prestar servicios profesionales para apoyar y acompañar al Departamento de Atención a Víctimas en la gestión administrativa y contractual, a efecto de facilitar la asistencia material a víctimas atendiendo los enfoques diferenciales.</t>
  </si>
  <si>
    <t>Mauricio González Rincón</t>
  </si>
  <si>
    <t>Prestar servicios profesionales para apoyar y acompañar al Departamento de Atención a Víctimas en la gestión administrativa y contractual, a efecto de facilitar la asistencia material a víctimas atendiendo el enfoque diferencial.</t>
  </si>
  <si>
    <t>Fabiola Morales Murcia</t>
  </si>
  <si>
    <t>Prestar servicios profesionales para apoyar al Departamento de Atención a Víctimas en la orientación y acompañamiento psicosocial a víctimas con interés legítimo y directo en los asuntos de competencia de la Jurisdicción, atendiendo los enfoques diferenciales en la región de Caquetá, Huila, Putumayo y Tolima con sede en Florencia.</t>
  </si>
  <si>
    <t>Luis Fernando Larios Martinez</t>
  </si>
  <si>
    <t>Servicios profesionales para  apoyar y acompañar al grupo de protección a víctimas, testigos y demás intervinientes de la UIA en la respuesta a derechos de petición, recursos, tutelas y demás requerimientos de naturaleza jurídica o judicial.</t>
  </si>
  <si>
    <t>Carol Andrea Puentes Tangarife</t>
  </si>
  <si>
    <t>Daniela Ardila Martínez</t>
  </si>
  <si>
    <t>Prestar servicios profesionales para apoyar y acompañar a la Subdirección de Comunicaciones en la gestión de las acciones de comunicación interna para la promoción y divulgación en temáticas de la Jurisdicción, según los lineamientos de la política y la estrategia de comunicaciones.</t>
  </si>
  <si>
    <t xml:space="preserve">Sebastián González Sabogal </t>
  </si>
  <si>
    <t>Prestar servicios profesionales para apoyar y acompañar la gestión del grupo de relacionamiento y comunicaciones como camarógrafo y editor de contenidos audiovisuales con relación a la capacidad investigativa y demás funciones a cargo de la UIA</t>
  </si>
  <si>
    <t>Timanco Federico Gregorio Baquero Rueda</t>
  </si>
  <si>
    <t>Prestar servicios profesionales para apoyar y acompañar al despacho de la Subsecretaría Ejecutiva en el seguimiento a los proyectos que sean de su competencia, así como en la preparación de documentos, informes y conceptos dirigidos a la participación de la JEP en los contratos y convenios vigentes de la Subsecretaria Ejecutiva.</t>
  </si>
  <si>
    <t>Gloria Cecilia Quiceno Acevedo</t>
  </si>
  <si>
    <t>Prestación de servicios profesionales para apoyar y acompañar al grupo de atención y orientación a víctimas de la Unidad de Investigación y Acusación en el relacionamiento con las víctimas integrantes de las mesas nacionales y organizaciones afines, a fin de facilitar la capacidad investigativa de la UIA</t>
  </si>
  <si>
    <t>Harold Ismare Guatico</t>
  </si>
  <si>
    <t>Prestar los servicios profesionales para apoyar y acompañar a la Unidad de Investigación y Acusación en la implementación y aplicación del enfoque diferencial para delitos cometidos contra pueblos étnicos indígenas a fin de facilitar la capacidad investigativa de la UIA</t>
  </si>
  <si>
    <t>Lised Vanessa Sánchez Ángel</t>
  </si>
  <si>
    <t>Servicios profesionales de apoyo y acompañamiento al grupo de protección a víctimas, testigos y demás intervinientes de la UIA, para la implementación y seguimiento periódico de las medidas de protección decididas por el comité de evaluación de riesgo y definición de medidas de la UIA.</t>
  </si>
  <si>
    <t>Juan Pablo Cardozo Tabarez</t>
  </si>
  <si>
    <t>Juan David Duque Botero</t>
  </si>
  <si>
    <t>Prestar sus servicios profesionales especializados, para acompañar y apoyar en la elaboración, revisión y control de documentos que se adelanten al interior de la secretaría ejecutiva de la JEP, así como apoyar la implementación de lineamientos para resolver asuntos de carácter jurídico de la Secretaría Ejecutiva. </t>
  </si>
  <si>
    <t>Ruth Eslendi Miranda</t>
  </si>
  <si>
    <t>Prestar servicios profesionales para apoyar y acompañar al Departamento de Atención a Víctimas en la asesoría a las víctimas con interés legítimo y directo en los asuntos de competencia de la jurisdicción, en la sede principal.</t>
  </si>
  <si>
    <t>Gialina Estefania Caranton Patarroyo</t>
  </si>
  <si>
    <t xml:space="preserve">Prestar servicios profesionales para apoyar al grupo técnico forense de la UIA en las actividades relacionadas con el geoportal de acuerdo con lo aprobado en el plan estrategico cuatrienal a fin de facilitar la capacidad investigativa de la UIA. </t>
  </si>
  <si>
    <t>José Libardo Gonzalez Franco</t>
  </si>
  <si>
    <t xml:space="preserve">Servicios profesionales de apoyo y acompañamiento al grupo de protección a víctimas, testigos y demás intervinientes de la UIA, para la implementación y seguimiento periódico de las medidas de protección  decididas por el cómite de evaluación de riesgo y definición de medidas  de la UIA. </t>
  </si>
  <si>
    <t>Jessica Katerine Zea Carvajal</t>
  </si>
  <si>
    <t>Prestar servicios profesionales para apoyar y acompañar a la Subdirección de Comunicaciones en el diseño, diagramación, producción y divulgación de piezas comunicativas, web e impresas relacionadas con los servicios de promoción en temáticas de la JEP, de acuerdo a la política y estrategia de comunicaciones</t>
  </si>
  <si>
    <t>Katherin Castro Barrero</t>
  </si>
  <si>
    <t xml:space="preserve">Prestar servicios profesionales para apoyar la Subdirección de Comunicaciones en la  logística de eventos y diligencias externas e internas relacionadas con el plan de posicionamiento y divulgación de la JEP, asi como en el manejo de bases de datos, de acuerdo a la política y estrategia de comunicaciones.  </t>
  </si>
  <si>
    <t>JEP-433-2021</t>
  </si>
  <si>
    <t>John Jairo Betancourt Arango</t>
  </si>
  <si>
    <t xml:space="preserve">Prestar servicios profesionales para apoyar y acompañar al Sistema Autónomo de Asesoría y Defensa de la JEP en el proceso de extracción, transformación y carga de la información al Inventario de Beneficios y la integración del Inventario con los demás sistemas de información de la JEP. </t>
  </si>
  <si>
    <t>ND</t>
  </si>
  <si>
    <t>JEP-435-2021</t>
  </si>
  <si>
    <t>Gina Briggitte Rusinque Pérez</t>
  </si>
  <si>
    <t>Prestar servicios profesionales para apoyar y acompañar al Departamento de Atención a Víctimas en la gestión administrativa y contractual, a efecto de facilitar la asistencia material a víctimas atendiendo los enfoque diferenciales.</t>
  </si>
  <si>
    <t>JEP-436-2021</t>
  </si>
  <si>
    <t>Vladimir Alexander Gómez Otálora</t>
  </si>
  <si>
    <t>Prestar servicios profesionales para apoyar y acompañar a la Subdirección de Comunicaciones en la implementación, seguimiento y operación del sistema de gestión de medios de la Entidad, en relación con la producción audiovisual de las diligencias y audiencias de la JEP</t>
  </si>
  <si>
    <t>JEP-437-2021</t>
  </si>
  <si>
    <t>José Luis Rozo Ramírez</t>
  </si>
  <si>
    <t>Apoyar y acompañar la transcripción de versiones voluntarias rendidas en el marco de los casos priorizados por la Sala de Reconocimiento de Verdad, de Responsabilidad y de Determinación de los Hechos y Conductas</t>
  </si>
  <si>
    <t>JEP-438-2021</t>
  </si>
  <si>
    <t>José Miguel Barragán Parra</t>
  </si>
  <si>
    <t xml:space="preserve">Prestar servicios profesionales para apoyar a la Subdirección de Comunicaciones en la elaboración y difusión de contenidos periodisticos, y en el manejo de las distintas redes sociales de la Jurisdicción, siguiendo los lineamintos de la Estrategia y la Politica de Comunicaciones. </t>
  </si>
  <si>
    <t>JEP-439-2021</t>
  </si>
  <si>
    <t xml:space="preserve">María Luisa Moreno Rodríguez </t>
  </si>
  <si>
    <t xml:space="preserve">Prestar servicios profesionales para apoyar a la Subdirección de Fortalecimiento en la implementación del modelo de gestión del conocimiento en particular en lo referente a la planeación, diseño, seguimiento y gestión de los procesos de formación virtual. </t>
  </si>
  <si>
    <t>JEP-440-2021</t>
  </si>
  <si>
    <t>Nicole Acuña Cepeda</t>
  </si>
  <si>
    <t>Prestar servicios profesionales para apoyar y acompañar a la Subdirección de Comunicaciones en la elaboración, edición y difusión de contenidos audiovisuales para la divulgación en las distintas redes sociales siguiendo los lineamientos de la Estrategia y la Politica de Comunicaciones.</t>
  </si>
  <si>
    <t>JEP-441-2021</t>
  </si>
  <si>
    <t>Carlos Andrés Zapata García</t>
  </si>
  <si>
    <t>Prestación de servicios profesionales, para apoyar y acompañar al grupo de protección a víctimas, testigos y demás intervinientes de la UIA, en el análisis y definición de los niveles de riesgo individual y colectivo de las solicitudes de las medidas de protección</t>
  </si>
  <si>
    <t>JEP-442-2021</t>
  </si>
  <si>
    <t>HEINSOHN HUMAN GLOBAL SOLUTIONS S.A.S. - HGS S.A.S.</t>
  </si>
  <si>
    <t xml:space="preserve">Prestar el servicio técnico y funcional para el soporte extendido de los módulos del sistema de información y gestión del empleo público (SIGEP) instalados en la Jurisdicción Especial para la Paz. </t>
  </si>
  <si>
    <t>JEP-443-2021</t>
  </si>
  <si>
    <t>Laura Melisa Ayala Ruiz</t>
  </si>
  <si>
    <t>Apoyar y acompañar la transcripción de versiones voluntarias rendidas en el marco de los casos priorizados por la Sala de Reconocimiento de Verdad, de Responsabilidad y de Determinación de los Hechos y Conductas.</t>
  </si>
  <si>
    <t>JEP-444-2021</t>
  </si>
  <si>
    <t>Buho Media SAS</t>
  </si>
  <si>
    <t xml:space="preserve">Prestar servicios profesionales para acompañar a la Subdirección de Comunicaciones en la realización del monitoreo diario de los medios y plataformas de comunicación a nivel internacional, nacional, regional y local en los que circulan información sobre la JEP y los temas asociados a su gestión de acuerdo a la política y estrategia de comunicaciones, con el fin de realizar el analisis de impacto y estrategia de comunicaciones. </t>
  </si>
  <si>
    <t>JEP-445-2021</t>
  </si>
  <si>
    <t>Alejandra Zapata López</t>
  </si>
  <si>
    <t>JEP-446-2021</t>
  </si>
  <si>
    <t>Eugenia Maria Carmela De Las Mercedes</t>
  </si>
  <si>
    <t xml:space="preserve">Prestar servicios profesionales para acompañar y apoyar a los grupos de alistamiento en el en el proceso de participación social de la UIA, a fin de facilitar la capacidad investigativa de la UIA atendiendo los enfoques diferenciales. </t>
  </si>
  <si>
    <t>JEP-447-2021</t>
  </si>
  <si>
    <t>Carolina Orjuela Martinez</t>
  </si>
  <si>
    <t>Prestar servicios profesionales para acompañar y apoyar al Equipo de Investigación Especial en Violencia Sexual de la UIA, en la implementación de la estrategia de participación social, generando contenidos que faciliten la apropiación y socialización de herramientas diseñadas por el Equipo, a fin de facilitar la capacidad investigativa de la UIA atendiendo los enfoques diferenciales.</t>
  </si>
  <si>
    <t>JEP-448-2021</t>
  </si>
  <si>
    <t>Daniel Maurio Castañeda Arredondo</t>
  </si>
  <si>
    <t>Prestar servicios profesionales para  apoyar al Grupo de Apoyo Técnico Forense y a los Fiscales de la UIA en la implementación de la estrategia de participación, diseñando herramientas que faciliten la socialización de guías y procedimientos, a fin de facilitar la capacidad investigativa de la UIA atendiendo los enfoques diferenciales.</t>
  </si>
  <si>
    <t>JEP-449-2021</t>
  </si>
  <si>
    <t>Andrés Felipe Salazar Ávila</t>
  </si>
  <si>
    <t>Prestación de servicios profesionales para apoyar a los grupos Étnico y de Enfoque de Género y Enfoque Diferencial de la UIA en la implementación de la estrategia de participación social, a través de la edición de contenidos que faciliten la transversalización de los enfoques en las actividades de la Unidad, a fin de facilitar la capacidad investigativa de la UIA atendiendo los enfoques diferenciales.</t>
  </si>
  <si>
    <t>JEP-450-2021</t>
  </si>
  <si>
    <t>Diego Andrés Rojas Achuri Cedula</t>
  </si>
  <si>
    <t xml:space="preserve">Prestar servicios para apoyar a la Subdirección de Recursos Fisicos e Infraestructura en la operatividad del sistema de almacén e inventarios requeridos en la dotación de los grupos territoriales y de la sede principal de la JEP. </t>
  </si>
  <si>
    <t>5 Subasta a la baja</t>
  </si>
  <si>
    <t>JEP-451-2021</t>
  </si>
  <si>
    <t>TRANSPORTES CSC S.A.S - EN REORGANIZACION</t>
  </si>
  <si>
    <t xml:space="preserve">Alquiler de vehículos de transporte a todo costo para la Jurisdicción Especial para la Paz. </t>
  </si>
  <si>
    <t>1 Invitación Pública inferior a 45 SMMLV</t>
  </si>
  <si>
    <t>JEP-452-2021</t>
  </si>
  <si>
    <t>Evalua Salud IPS SAS</t>
  </si>
  <si>
    <t xml:space="preserve">Prestar el servicio de evaluaciones médicas pre-ocupacionales o de pre-ingreso, periódicas (programadas o por cambio de ocupación), post-ocupacionales o de egreso, post-incapacidad o por reintegro, y las pruebas complementarias requeridas para las servidoras y los servidores de planta de la Jurisdicción Especial para la Paz- JEP. </t>
  </si>
  <si>
    <t>JEP-453-2021</t>
  </si>
  <si>
    <t>Karen Andrea Ramírez Rincón</t>
  </si>
  <si>
    <t>Prestar servicios profesionales para apoyar y acompañar la gestión administrativa requerida para el cumplimiento de las funciones del Departamento de Atención a Víctimas.</t>
  </si>
  <si>
    <t>Departamento de atención a Víctimas</t>
  </si>
  <si>
    <t>JEP-454-2021</t>
  </si>
  <si>
    <t>Angela María Esquivel Bohorquez</t>
  </si>
  <si>
    <t>Prestar servicios profesionales para apoyar la gestión jurídica de la Subdirección de Contratación en los diferentes procesos y trámites que le sean asignados</t>
  </si>
  <si>
    <t>JEP-456-2021</t>
  </si>
  <si>
    <t>Software Colombia Servicios Informáticos S.AS.</t>
  </si>
  <si>
    <t>Prestación de servicios a través de una plataforma tecnológica para la realización de subastas electrónicas, dentro de los procesos de contratación que se adelanten para el desarrollo de la misionalidad de la entidad y la correcta actividad judicial.</t>
  </si>
  <si>
    <t>3 Invitación Pública igual o superior a 450SMMLV</t>
  </si>
  <si>
    <t>JEP-457-2021</t>
  </si>
  <si>
    <t>Unión temporal la Previsora S.A. Compañía de Seguros - Positiva Compañía de Seguros S.A.</t>
  </si>
  <si>
    <t>Adquirir las pólizas que conforman el programa de seguros de la Jurisdicción Especial para la Paz JEP y el seguro de vida grupo ley 16 de 1988 UIA y Magistratura con aseguradoras debidamente autorizadas en Colombia para operar los ramos de seguros requeridos.</t>
  </si>
  <si>
    <t>JEP-458-2021</t>
  </si>
  <si>
    <t>La Previsora S.A. Compañía de Seguros</t>
  </si>
  <si>
    <t xml:space="preserve">Adquirir las pólizas que conforman el programa de seguros de la Jurisdicción Especial para la Paz JEP. </t>
  </si>
  <si>
    <t>JEP-461-2021</t>
  </si>
  <si>
    <t>Juan Pablo José Carvajal Barreto</t>
  </si>
  <si>
    <t xml:space="preserve">Prestar servicios profesionales para apoyar y acompañar a la UIA en la implementación de la estrategia de participación social a través de la generación de contenidos que faciliten la socialización y posicionamiento del componente de protección a víctimas, testigos y demás intervinientes en territorio a fin de facilitar el estudio y analisis de riesgo de las personas y grupos de protección. </t>
  </si>
  <si>
    <t>JEP-462-2021</t>
  </si>
  <si>
    <t>Melisa Sofia Echeverri Ladino</t>
  </si>
  <si>
    <t xml:space="preserve">Prestar servicios profesionales para apoyar y acompañar a la UIA en la implementación de la estrategia de participación social a través de la generación de contenidos que faciliten la socialización del componente de prevención del Sistema de Protección de la UIA, a fin de facilitar el estudio y analisis de riesgo de las personas y grupos de protección. </t>
  </si>
  <si>
    <t>JEP-463-2021</t>
  </si>
  <si>
    <t>Laura Ximena Amezquita Lozada</t>
  </si>
  <si>
    <t>JEP-464-2021</t>
  </si>
  <si>
    <t>Lorena Marulanda Restrepo</t>
  </si>
  <si>
    <t xml:space="preserve">Prestar servicios profesionales para acompañar y apoyar al Grupo Especializado Técnico Investigativo Judicial de la UIA en la implementación de la estrategia de participación social, a través de la generación de contenidos  que permitan la apropiación y correcta implementación de los documentos que orientan la investigación, a fin de facilitar la capacidad investigativa de la UIA atendiendo los enfoques diferenciales. </t>
  </si>
  <si>
    <t>JEP-465-2021</t>
  </si>
  <si>
    <t>Unidad Nacional de Protección - UNP</t>
  </si>
  <si>
    <t xml:space="preserve">Aunar esfuerzos institucionales, recursos, capacidades y métodos, entre la Unidad Nacional de Protección - UNP y la Jurisdicción Especial para la Paz – JEP, para continuar con el apoyo en la implementación de las medidas de protección a víctimas, testigos y demás intervinientes en los procesos que adelanta la JEP, con atención al enfoque étnico, territorial y de genero. </t>
  </si>
  <si>
    <t>JEP-459-2021</t>
  </si>
  <si>
    <t>DOCTOR PC MAYORISTA SAS</t>
  </si>
  <si>
    <t xml:space="preserve">Adquirir licencias de Adobe Audition y la renovación de las licencias de Adobe Creative Cloud </t>
  </si>
  <si>
    <t>JEP-466-2021</t>
  </si>
  <si>
    <t>Juan Orlando Pantoja Cuero</t>
  </si>
  <si>
    <t>Prestar los servicios profesionales para apoyar y acompañar a la Unidad de Investigación y Acusación en el análisis y aplicación del enfoque diferencial para delitos cometidos contra las comunidades afrodescendientes a fin de facilitar la capacidad investigativa de la UIA</t>
  </si>
  <si>
    <t>JEP-467-2021</t>
  </si>
  <si>
    <t>ITS SOLUCIONES ESTRATEGICAS SAS</t>
  </si>
  <si>
    <t>Contratar los servicios de soporte y mantenimiento y bolsa de horas para nuevos desarrollos del Sistema de Planeación y Gestión Institucional - PLANi</t>
  </si>
  <si>
    <t>JEP-468-2021</t>
  </si>
  <si>
    <t>Edgardo José Cuello Fuentes</t>
  </si>
  <si>
    <t>Prestar servicios profesionales para apoyar a la Subdirección de Planeación en la implementación de los mecanismos de seguimiento al POA en lo referente a la Sala de Reconocimiento de Verdad, Responsabilidad, y Determinación de los Hechos y Conductas; al avance en la implementación de acuerdo AOG 03 de 2021, en lo que compete a la secretaría ejecutiva; y en instrumentos de gestión y planeación</t>
  </si>
  <si>
    <t>JEP-469-2021</t>
  </si>
  <si>
    <t>Lucy Pinilla Malagon</t>
  </si>
  <si>
    <t>Prestar servicios profesionales para apoyar a la subdirección de planeación en la formulación y seguimiento al POA y al PAAC, específicamente en lo referente a magistratura, en la compilación y análisis de información estadística y en la programación de actividades de la subdirección para el adecuado avance de los procedimientos que hacen parte del proceso de direccionamiento estratégico y en los que participa la dependencia.</t>
  </si>
  <si>
    <t>JEP-470-2021</t>
  </si>
  <si>
    <t>Efren Edmundo Quiroz Cabrera</t>
  </si>
  <si>
    <t>Prestar servicios profesionales especializados para apoyar y acompañar la implementación de los lineamientos para la aplicación del enfoque territorial  de la Secretaria Ejecutiva de la JEP en el departamento de Nariño, en el marco de la misión y consolidación de la Entidad</t>
  </si>
  <si>
    <t>JEP-471-2021</t>
  </si>
  <si>
    <t>SOFTWARE SHOP DE COLOMBIA S.A.S</t>
  </si>
  <si>
    <t xml:space="preserve">Adquirir Licencias Dragon </t>
  </si>
  <si>
    <t>JEP-472-2021</t>
  </si>
  <si>
    <t xml:space="preserve">Jorge Enrique Ochoa Gómez </t>
  </si>
  <si>
    <t>Prestar servicios profesionales para el apoyo y acompañamiento a la Subdirección de Recursos Físicos e Infraestructura en el recibo, trámite y organización  de las autorizaciones de desplazamiento de la JEP requeridas para la implementación del enfoque territorial y diferencial de la JEP.</t>
  </si>
  <si>
    <t>JEP-474-2021</t>
  </si>
  <si>
    <t>STARCOMPUTO DE COLOMBIA SAS</t>
  </si>
  <si>
    <t>Prestar el servicio de mantenimiento preventivo, correctivo y soporte para los sistemas ininterrumpidos de potencia (ups) que operan en las instalaciones de la Jurisdicción Especial para la Paz – JEP.</t>
  </si>
  <si>
    <t>JEP-475-2021</t>
  </si>
  <si>
    <t>Vianney Esther Sobrino Camacho</t>
  </si>
  <si>
    <t>Prestación de servicios profesionales para brindar apoyo, asesoría y acompañamiento psicosocial a los Comparecientes que se someten ante la Justicia transicional y restaurativa, en el marco de las actuaciones, las decisiones judiciales y la aplicación de sanciones que profieran las salas y secciones de la JEP.</t>
  </si>
  <si>
    <t>JEP-476-2021</t>
  </si>
  <si>
    <t>Lenin Jhonathan Dávila Pardo</t>
  </si>
  <si>
    <t>Prestar servicios profesionales a la Subsecretaria Ejecutiva en el apoyo a la certificación de trabajos, obras y actividades (TOAR), con contenido reparador, seguimiento al régimen de condicionalidad y sanciones propias, con énfasis en el levantamiento y análisis de información cualitativa y cuantitativa, la elaboración de informes, y la organización y sistematización de información producida en el marco del procedimiento de certificación de toar, de seguimiento del régimen de condicionalidad y de apoyo a la generación de escenarios para el cumplimiento de sanciones propias.</t>
  </si>
  <si>
    <t>JEP-480-2021</t>
  </si>
  <si>
    <t>SERVISOFT S.A</t>
  </si>
  <si>
    <t>71.Contratar los servicios de Soporte Técnico, Mantenimiento y Actualización del Sistema de Gestión Documental CONTi</t>
  </si>
  <si>
    <t xml:space="preserve">% DE EJECUCIÓN </t>
  </si>
  <si>
    <t>RECURSOS TOTALES PAGADOS</t>
  </si>
  <si>
    <t>RECURSOS PENDIENTES POR PAGAR</t>
  </si>
  <si>
    <t>CANTIDAD DE OTROSÍ</t>
  </si>
  <si>
    <t>CANTIDAD DE ADICIONES</t>
  </si>
  <si>
    <t>MONTO DE ADICIONES</t>
  </si>
  <si>
    <r>
      <rPr>
        <b/>
        <sz val="12"/>
        <rFont val="Palatino Linotype"/>
        <family val="1"/>
      </rPr>
      <t>Nota 1.</t>
    </r>
    <r>
      <rPr>
        <sz val="12"/>
        <rFont val="Palatino Linotype"/>
        <family val="1"/>
      </rPr>
      <t xml:space="preserve"> Los contratos de Prestación de servicios profesionales sombreados con este color, corresponden al apoyo que requiere la JEP para el Sistema Autonomo de Asesoría y Defensa, tanto para la asesoría y defensa de  comparecientes ante las Salas y Secciones de la JEP, como para la representación judicial de las víctimas que acudan con interés legítimo y directo ante la JEP. Tienen  fundamento en el cumplimiento de mandatos normativos imperativos para la JEP, así: A) Acuerdo de Paz. Punto 5; Capítulo III, numeral 5.1.2 . B) Ley 1820 de 2016. Artículo 60. C. Acto Legislativo 01 de 2017. Parágrafo del artículo transitorio 12. D) Decreto 1166 de 2018. Artículos 2.2.5.7.1.1.  y 2.2.5.7.1.3.  E) Ley 1922 de 2018. Artículos 2 y 6. Contratos financiados con recursos de inversión (especificamente vinculados al "Proyecto de Inversión Implementación del Sistema Integral de Verdad Justicia Reparación y Garantías de No Repetición en el componente de justicia transicional y restaurativa con enfoques de género y diferenciales con código BPIN 2018011001091")</t>
    </r>
  </si>
  <si>
    <r>
      <rPr>
        <b/>
        <sz val="12"/>
        <rFont val="Palatino Linotype"/>
        <family val="1"/>
      </rPr>
      <t>Nota 2.</t>
    </r>
    <r>
      <rPr>
        <sz val="12"/>
        <rFont val="Palatino Linotype"/>
        <family val="1"/>
      </rPr>
      <t xml:space="preserve"> Los contratos de Prestación de servicios profesionales sombreados con este color corresponden al apoyo que requiere la entidad para el cumplimiento de las funciones con impacto territorial y tienen  soporte en el cumplimiento especifico de la normatividad que le da origen a la JEP, así: A) Acuerdo de Paz. Numeral 3. subnumeral 3.4.1. De otra parte, el Acuerdo de desarrollo del numeral 23 del “Acuerdo de Creación de una Jurisdicción Especial de para la Paz”, en relación con el punto "5. Acuerdo sobre las Víctimas del Conflicto" definió responsabilidades puntuales al respecto, entre otras,"5.1.3.3.2. Planes de reparación colectiva con enfoque territorial (...)  5.1.3.5. Procesos colectivos de retornos de personas en situación de desplazamiento y reparación de víctimas en el exterior. (...) 5.1.3.6. Medidas sobre restitución de tierras". De igual forma, en relación con el punto "6. Implementación, verificación y refrendación", se definieron principios como la "Integración territorial e inclusión social" y el "Fortalecimiento y articulación institucional". B) Acto Legislativo 001 de 2017. Artículo Transitorio 1°. Parágrafo 1°.  C) Acuerdo 001 de 2018 (Reglamento General de la JEP). Artículos 44 y 94.  D) Ley 1922 de 2018. Artículo 1. literal C. Contratos financiados con recursos de inversión (especificamente vinculados al "Proyecto de Inversión Implementación del Sistema Integral de Verdad Justicia Reparación y Garantías de No Repetición en el componente de justicia transicional y restaurativa con enfoques de género y diferenciales con código BPIN 2018011001091")</t>
    </r>
  </si>
  <si>
    <r>
      <rPr>
        <b/>
        <sz val="12"/>
        <rFont val="Palatino Linotype"/>
        <family val="1"/>
      </rPr>
      <t>Nota 3.</t>
    </r>
    <r>
      <rPr>
        <sz val="12"/>
        <rFont val="Palatino Linotype"/>
        <family val="1"/>
      </rPr>
      <t xml:space="preserve"> Los contratos de Prestación de servicios sombreados con este color y que tienen que ver con el acompañamiento psicosocial y asesoría jurídica a las víctimas con interés legítimo y directo en los asuntos de competencia de la jurisdicción, tienen su soporte en el cumplimiento especifico de la normatividad que le da origen a la JEP, así: A) Acuerdo de Paz. "5.1. (...) Objetivos. Enfoque territorial, diferencial y de género, mediante el tratamiento diferenciado de territoRíos y poblaciones, en especial de las víctimas mujeres, de los niños y las niñas, y de las poblaciones y los colectivos más humildes y más vulnerables, y por tanto más afectadas por el conflicto. (...) 5.1.2. Justicia: (...) 8º.- El funcionamiento del componente de justicia dará énfasis a las necesidades de las víctimas mujeres, niñas y niños, quienes sufren de una manera desproporcionada y diferenciada los efectos de las graves infracciones y violaciones cometidas con ocasión del conflicto (…) 5.1.3.4. Rehabilitación psico-social 5.1.3.4.1. Medidas de recuperación emocional a nivel individual. Así mismo, en cumplimiento de los acuerdos alcanzados el Gobierno 5.1.3.4.2. Plan de rehabilitación psico-social para la convivencia y la no repetición. B) Acto Legislativo 001 de 2017. Artículo transitoRíos 1° y  18°. C) Ley 1922 de 2018. Artículo 1. Principios. (...) "a. Efectividad de la justicia restaurativa." . Contratos financiados con recursos de inversión (especificamente vinculados al "Proyecto de Inversión Implementación del Sistema Integral de Verdad Justicia Reparación y Garantías de No Repetición en el componente de justicia transicional y restaurativa con enfoques de género y diferenciales con código BPIN 2018011001091")</t>
    </r>
  </si>
  <si>
    <r>
      <rPr>
        <b/>
        <sz val="12"/>
        <rFont val="Palatino Linotype"/>
        <family val="1"/>
      </rPr>
      <t>Nota 4.</t>
    </r>
    <r>
      <rPr>
        <sz val="12"/>
        <rFont val="Palatino Linotype"/>
        <family val="1"/>
      </rPr>
      <t xml:space="preserve"> Los contratos de Prestación de servicios profesionales sombreados en este color, corresponden al apoyo que requiere la JEP en sus diferentes Secciones, Salas, Comisiones -étnica, género, territorial y ambiental y de participación-, referidas a la implementación de los enfoques de género, étnico y territorial y tienen su soporte normativo así: A) Acuerdo de Paz. Punto 5. "(...) 5.1. Objetivos. Enfoque territorial, diferencial y de género, mediante el tratamiento diferenciado de territoRíos y poblaciones, en especial de las víctimas mujeres, de los niños y las niñas y de las poblaciones y los colectivos más humildes y más vulnerables, y por tanto más afectadas por el conflicto. (...) 6.2. (...) 6.2.2. Principios. En la interpretación e implementación del Acuerdo Final (...), con enfoque étnico se tendrá en cuenta, entre otros, los  principios a la libre determinación, la autonomía y el gobierno propio, a la participación, la consulta y el consentimiento previo libre e informado; a la identidad e integridad social, económica y cultural, a los derechos sobre sus tierras, territoRíos y recursos, que implican el reconocimiento de sus prácticas territoriales ancestrales, el derecho a la restitución y fortalecimiento de su territorialidad, los mecanismos vigentes para la protección y seguridad jurídica de las tierras y territoRíos ocupados o poseídos ancestralmente y/o tradicionalmente.". B) Acto Legislativo 001 de 2017. Artículo 1. (Sentencia C-674 del 2017). C. Ley 1922 de 2018. (Sentencias C-007 y C-025 de 2018). D) Acuerdo 001 de 2018 (Reglamento General de la JEP). Contratos financiados con recursos de inversión (especificamente vinculados al "Proyecto de Inversión Implementación del Sistema Integral de Verdad Justicia Reparación y Garantías de No Repetición en el componente de justicia transicional y restaurativa con enfoques de género y diferenciales con código BPIN 2018011001091")</t>
    </r>
  </si>
  <si>
    <r>
      <rPr>
        <b/>
        <sz val="12"/>
        <rFont val="Palatino Linotype"/>
        <family val="1"/>
      </rPr>
      <t>Nota 5</t>
    </r>
    <r>
      <rPr>
        <sz val="12"/>
        <rFont val="Palatino Linotype"/>
        <family val="1"/>
      </rPr>
      <t>. Los contratos sombreados con este color corresponden igualmente a proyectos de inversión de la Entidad.</t>
    </r>
  </si>
  <si>
    <r>
      <t>Nota 6.</t>
    </r>
    <r>
      <rPr>
        <sz val="12"/>
        <rFont val="Palatino Linotype"/>
        <family val="1"/>
      </rPr>
      <t xml:space="preserve"> Los contratos incluidos en las filas sin sombrear son financiados con recursos de funcionamiento. </t>
    </r>
  </si>
  <si>
    <r>
      <rPr>
        <b/>
        <sz val="12"/>
        <rFont val="Palatino Linotype"/>
        <family val="1"/>
      </rPr>
      <t>Nota 7.</t>
    </r>
    <r>
      <rPr>
        <sz val="12"/>
        <rFont val="Palatino Linotype"/>
        <family val="1"/>
      </rPr>
      <t xml:space="preserve"> Los contratos de Prestación de servicios profesionales sombreados en este color, corresponden al apoyo y acompañamiento que requiere la JEP en el análisis y definición de los niveles de riesgo individual y colectivo de las solicitudes de medidas de protección. Tienen su soporte normativo así: A) Acuerdo de Paz. Punto 5. B) Artículo 2º de la Constitución Política Colombiana obliga al Estado a proteger y garantizar el respeto y la protección integral de los derechos a la vida, la libertad, la integridad y la seguridad de las personas en su vida, honra, bienes, creencias y demás derechos y libertades. C) Acuerdo Final para la Terminación del Conflicto y la Construcción de una Paz Estable y Duradera, dentro del Sistema Integral de Seguridad para el Ejercicio de la Política, en el punto 5.1.2 en el número III numeral 46, establece el procedimiento, órganos y sanciones del componente de Jurisdicción Especial para la Paz (en adelante JEP) para satisfacer los derechos de las víctimas, y en su literal e, incluye a la Unidad de Investigación y Acusación “la cual debe satisfacer el derecho de las víctimas a la justicia cuando no haya reconocimiento colectivo o individual de responsabilidad”. D) Acuerdo Final para la Terminación del Conflicto y la Construcción de una Paz Estable y Duradera, punto 5.1.2. le atribuye la responsabilidad de “Decidir las medidas de protección aplicables a víctimas, testigos y demás intervinientes.”. E) Ley 1957 de 2019 “estatutaria de la administración de justicia en la jurisdicción especial para la paz” el Artículo 14 establece la participación efectiva de las víctimas, la cual podrá garantizarse a través de la implementación de medidas de protección, que se extienden a testigos e intervinientes. F) Resolución 283 2018 por la cual se crea el Grupo de Protección de Víctimas, testigos y demás intervinientes de la Unidad de Investigación y Acusación, encargado de desarrollar acciones para recibir solicitudes, orientar, identificar y decidir las medidas de protección aplicables a las víctimas, testigos y demás intervinientes ante la Jurisdicción Especial para la Paz. G)  Contratos financiados con recursos de inversión (específicamente vinculados al Proyecto de Inversión " implementación de medidas de protección a la vida, integridad y seguridad personal de los sujetos de protección de la JEP nacional”) con código BPIN 2018011001068.</t>
    </r>
  </si>
  <si>
    <r>
      <rPr>
        <b/>
        <sz val="12"/>
        <rFont val="Palatino Linotype"/>
        <family val="1"/>
      </rPr>
      <t xml:space="preserve">Nota 8. </t>
    </r>
    <r>
      <rPr>
        <sz val="12"/>
        <rFont val="Palatino Linotype"/>
        <family val="1"/>
      </rPr>
      <t>Los contratos de Prestación de servicios profesionales sombreados en este color, corresponden al apoyo y acompañamiento que requiere la JEP en la transcripción de versiones voluntarias rendidas en el marco de los casos priorizados por la Sala de Reconocimiento de Verdad, de Responsabilidad y de Determinación de los Hechos y Conductas. Tienen su soporte así: A) Acuerdo de Paz. Punto 5. B) Que en los ejercicios de planeación estratégica realizados a la fecha en la Jurisdicción Especial para la Paz se ha destacado como meta a corto plazo la realización de versiones públicas de reconocimiento de verdad y responsabilidad, y la producción de las resoluciones de conclusiones, en los casos priorizados. C) Los casos priorizados por la Sala de Reconocimiento de Verdad, de Responsabilidad y de Determinación de los Hechos y Conducta, como prevé el marco normativo que rige la Jurisdicción Especial para la Paz, corresponden a algunos de los hechos más graves y representativos ocurridos en el marco del conflicto armado y, por lo tanto, involucran miles de hechos, víctimas y comparecientes. De estos casos, actualmente, se encuentran siete (7) identificados (caso 001, caso 002, caso 003, caso 004, caso 005, caso 006 y caso 007). D) Comprometida con estos fines, la Sala ha realizado sus primeras audiencias públicas de reconocimiento de verdad y responsabilidad y, tiene presupuestado emitir las primeras resoluciones de conclusiones antes de junio de 2020. E) Contratos financiados con recursos de inversión (específicamente vinculados al Proyecto de Inversión " implementación del sistema integral de verdad justicia reparación y garantías de no repetición en el componente de justicia transicional y restaurativa con enfoques de género y diferenciales  nacional”) con código BPIN 2018011001091.</t>
    </r>
  </si>
  <si>
    <r>
      <t>Nota 9.</t>
    </r>
    <r>
      <rPr>
        <sz val="12"/>
        <rFont val="Palatino Linotype"/>
        <family val="1"/>
      </rPr>
      <t xml:space="preserve"> Los contratos de Prestación de servicios profesionales sombreados en este color, corresponden al apoyo y acompañamiento que requiere la JEP en la recepción, clasificación, análisis y validación de información relacionada con situaciones de conflicto armado y otras manifestaciones de violencia, desprotección social y factores de vulnerabilidad de la población civil. Tienen su soporte normativo así: A) Acuerdo de Paz. Punto 5. B) Ley 1957 del 06 de junio de 2019  “estatutaria de la administración de justicia en la jurisdicción especial para la paz”, Artículo 112 - numeral 24, “(…) Diseñar y poner en marcha cualquier unidad de análisis o de apoyo que se determine en el Reglamento de la JEP, unidades que estarán bajo la dirección de la Sala o Sección que determine el reglamento y al servicio de todas las Salas, Secciones y órganos de la JEP”. C) En virtud de lo anterior, la Secretaria Ejecutiva implementó el Grupo de Análisis de la Información -GRAI-, una instancia constituida y dependiente del gobierno de la JEP, cuya tarea principal es administrar y analizar información relevante para el adecuado cumplimiento de las tareas encomendadas a la Jurisdicción, de conformidad con el capítulo 10 del Acuerdo JEP 001 de 2018 (Reglamento General de la JEP), el artículo 4 del Acuerdo JEP 004 de 2018, y el artículo 1 del Acuerdo JEP 006 de 2018. D) Contratos financiados con recursos de inversión (específicamente vinculados al Proyecto de Inversión " implementación del sistema integral de verdad justicia reparación y garantías de no repetición en el componente de justicia transicional y restaurativa con enfoques de género y diferenciales  nacional”) con código BPIN 2018011001091.</t>
    </r>
  </si>
  <si>
    <t>JEP-473-2021</t>
  </si>
  <si>
    <t>JEP-479-2021</t>
  </si>
  <si>
    <t>JEP-481-2021</t>
  </si>
  <si>
    <t>JEP-482-2021</t>
  </si>
  <si>
    <t>JEP-483-2021</t>
  </si>
  <si>
    <t>JEP-484-2021</t>
  </si>
  <si>
    <t>JEP-485-2021</t>
  </si>
  <si>
    <t>JEP-487-2021</t>
  </si>
  <si>
    <t>JEP-489-2021</t>
  </si>
  <si>
    <t>JEP-490-2021</t>
  </si>
  <si>
    <t>JEP-491-2021</t>
  </si>
  <si>
    <t>JEP-492-2021</t>
  </si>
  <si>
    <t>JEP-494-2021</t>
  </si>
  <si>
    <t>JEP-495-2021</t>
  </si>
  <si>
    <t>JEP-496-2021</t>
  </si>
  <si>
    <t>JEP-497-2021</t>
  </si>
  <si>
    <t>Maria Gines Quiñones Meneses</t>
  </si>
  <si>
    <t>William Eduardo Alvarez Riveros</t>
  </si>
  <si>
    <t>Jairo Araque Ferraro</t>
  </si>
  <si>
    <t>Areli Merari Moreno Fonseca</t>
  </si>
  <si>
    <t>Caja de Compensación Familiar - Compensar</t>
  </si>
  <si>
    <t>DISTRIBUIDORA CATERING Y CAFE SAS</t>
  </si>
  <si>
    <t>Carlos Raúl Rojas Pedraza</t>
  </si>
  <si>
    <t xml:space="preserve">Lizeth Yohana Pinto Espinosa </t>
  </si>
  <si>
    <t>Juan Diego Salazar Llano</t>
  </si>
  <si>
    <t>Consorcio JEP 2021</t>
  </si>
  <si>
    <t>Roxy Reinaldo Barrios Jaimes</t>
  </si>
  <si>
    <t>Maria Andrea Rocha Solano</t>
  </si>
  <si>
    <t>SAS INSTITUTE COLOMBIA S.A.S</t>
  </si>
  <si>
    <t>Organización de Estados Iberoamericanos - OEI</t>
  </si>
  <si>
    <t xml:space="preserve">Prestar servicios profesionales especializados en enfoque étnico racial para apoyar y acompañar la gestión territorial de la Secretaria Ejecutiva de la  JEP con las comunidades negras, afrocolombianas, raizales y palenqueras del Departamento de Nariño en el marco de la misionalidad de la Entidad. </t>
  </si>
  <si>
    <t>Prestar servicios profesionales en el apoyo y acompañamiento a la Secretaría Ejecutiva en la contestación y seguimiento a acciones constitucionales, conceptos y peticiones de contendio jurídico y demás asuntos relacionados con la Secretaría Ejecutiva propios de su competencia y en el marco de la JEP</t>
  </si>
  <si>
    <t>Prestación de servicios profesionales para apoyar y acompañar a la Subsecretaría Ejecutiva en la identificación, formulación y sistematización de los criterios y elementos técnicos, operativos, jurídicos y jurisdiccionales esenciales para la adaptación del modelo de monitoreo a comparecientes.</t>
  </si>
  <si>
    <t>Contratar la prestación de servicios de bienestar social para el mejoramiento de las capacidades, competencias, calidad de vida, componente asistencial psicosocial, recreación, deporte y cultura, para el personal adscrito a la Jurisdicción Especial para la Paz</t>
  </si>
  <si>
    <t>el comodante se obliga con el comodatario a proveer por sus propios medios y con plena autonomía técnica y administrativa, una (1) máquina dispensadora de bebidas calientes y una (1) máquina dispensadora de snacks</t>
  </si>
  <si>
    <t>Prestar servicios profesionales para apoyar al Departamento de Atención a Víctimas para orientar, asesorar y acompañar a las víctimas con interés legítimo y directo en los asuntos de competencia de la Jurisdicción, atendiendo los enfoques diferenciales y psicosocial en la región de Casanare, Guaviare y Meta con sede en Yopal</t>
  </si>
  <si>
    <t>Prestar servicios para apoyar y acompañar al Departamento de Gestión Territorial en la organización y sistematización de la información producida por la dependencia</t>
  </si>
  <si>
    <t>Prestar los servicios de organización, digitalización de documentos de archivos de gestión y la digitalización de expedientes judiciales en la Jurisdicción Especial Para La Paz</t>
  </si>
  <si>
    <t>Aunar esfuerzos institucionales, recursos, capacidades y métodos, entre la Unidad Nacional De Protección - UNP y la Jurisdicción Especial para la Paz – JEP, que permitan continuar la implementación con enfoque preventivo, la adecuada protección individual de la vida e integridad de los magistrados del tribunal y salas de justicia, la secretaria ejecutiva y el director y fiscales de la unidad de investigación y acusación de la JEP, quienes en razón al cargo y funciones que desempeñan, se les asigne un esquema de seguridad de acuerdo con su nivel de riesgo extraordinario y/o extremo.</t>
  </si>
  <si>
    <t>Prestar servicios profesionales para apoyar y acompañar al sistema autónomo de asesoría y defensa de la JEP en el proceso de extracción, transformación y carga de la información al inventario de beneficios y la integración del inventario con los demás sistemas de información de la JEP.</t>
  </si>
  <si>
    <t>Prestar servicios profesionales para apoyar a la Subdirección de Fortalecimiento Institucional en la implementación del Modelo de Gestión de Conocimiento en particular en lo asociado al programa pedagógico dirigido al ámbito escolar y el desarrollo de los convenios marco con las universidades.</t>
  </si>
  <si>
    <t xml:space="preserve">Renovacion y ampliacion del licenciamiento de las herramientas de analitica y soporte acompañamiento especializado en el uso de la herramienta. </t>
  </si>
  <si>
    <t>Aunar esfuerzos técnicos, administrativos, financieros y de cooperación con la Secretaría Ejecutiva de la JEP en el fortalecimiento del Sistema Autónomo de Asesoría y Defensa (SAAD), gestionando el equipo que garantizará el derecho de defensa y debido proceso a través de labores de asesoría y defensa judicial integral a los comparecientes exintegrantes FARC EP en el marco de las actuaciones de la JEP, teniendo en cuenta el enfoque diferencial, territorial y de género.</t>
  </si>
  <si>
    <t xml:space="preserve"> Subsecretaría Ejecutiva</t>
  </si>
  <si>
    <t>Adriana del Pilar Acosta Roa</t>
  </si>
  <si>
    <t xml:space="preserve">CONTRATOS VIGENCIA 2021 </t>
  </si>
  <si>
    <t>JEP-498-2021</t>
  </si>
  <si>
    <t>JEP-499-2021</t>
  </si>
  <si>
    <t>JEP-500-2021</t>
  </si>
  <si>
    <t>JEP-501-2021</t>
  </si>
  <si>
    <t>JEP-502-2021</t>
  </si>
  <si>
    <t>JEP-503-2021</t>
  </si>
  <si>
    <t>JEP-504-2021</t>
  </si>
  <si>
    <t>JEP-505-2021</t>
  </si>
  <si>
    <t>JEP-506-2021</t>
  </si>
  <si>
    <t>JEP-507-2021</t>
  </si>
  <si>
    <t>JEP-510-2021</t>
  </si>
  <si>
    <t xml:space="preserve">AVANCE JURIDICO CASA EDITORIAL LTDA </t>
  </si>
  <si>
    <t>Investigacion Datos y Computadores IDC Colombia Limitada</t>
  </si>
  <si>
    <t>Imprenta Nacional de Colombia</t>
  </si>
  <si>
    <t>Programa de las Naciones Unidas para el Desarrollo - PNUD</t>
  </si>
  <si>
    <t>William Alfonso Laguna Vargas</t>
  </si>
  <si>
    <t>Camilo Alfonso Sampedro Arrubla</t>
  </si>
  <si>
    <t xml:space="preserve">Universidad Nacional de Colombia </t>
  </si>
  <si>
    <t>German Alexis Parrado Rivera</t>
  </si>
  <si>
    <t>Judy Marcela Martínez Reyes</t>
  </si>
  <si>
    <t>Helga Natalia Bermúdez Pérez</t>
  </si>
  <si>
    <t>Controles Empresariales</t>
  </si>
  <si>
    <t xml:space="preserve">Actualización periódica del Sistema de Información Jurídica de la JEP </t>
  </si>
  <si>
    <t>Prestación de servicios profesionales para apoyar y acompañar a la Subsecretaría Ejecutiva en las etapas del proceso de gestión contractual del servicio de monitoreo con vigilancia electrónica, así como en la implementación del modelo y la identificación de buenas prácticas y oportunidades de mejora.</t>
  </si>
  <si>
    <t xml:space="preserve">Publicar en el Diario Oficial los actos administrativos que le remita la jurisdicción especial para la paz, y editar e imprimir documentación y demás actividades conexas de documentos, publicaciones y elementos de comunicación gráfica para fortalecer la promoción, divulgación y posicionamiento de las actividades realizadas por la JEP. </t>
  </si>
  <si>
    <t xml:space="preserve">Promover la participación de las víctimas ante la JEP como parte del SIVJRNR, brindando asesoría y representación jurídica a las víctimas con interés en intervenir en los asuntos de competencia de la Jurisdicción a través de organizaciones de sociedad civil y apoyando procesos de búsqueda y recuperación de personas dadas por desaparecidas. </t>
  </si>
  <si>
    <t>Suministro a monto agotable de insumos y elementos de ferretería para la Jurisdicción Especial para la Paz.</t>
  </si>
  <si>
    <t>Prestar servicios logísticos para la organización y ejecución de actividades de la Jurisdicción Especial para la Paz, para el cumplimiento de sus obligaciones misionales.</t>
  </si>
  <si>
    <t>Prestación de Servicios Profesionales como Abogado, para desarrollar actividades de asesoría y representación judicial de la Jurisdicción Especial para Paz, en asuntos de Derecho Penal y Derecho Procesal Penal, brindándole soporte jurídico a la Secretaría Ejecutiva de la entidad, en el marco de sus funciones y competencias, para coordinar y ejecutar las acciones necesarias con ocasión de los procesos de carácter penal que le sean asignados.</t>
  </si>
  <si>
    <t>Aunar esfuerzos técnicos, académicos y financieros para la realización de procesos de formación tendientes al fortalecimiento de las competencias de los servidores de la JEP  y para el desarrollo del Programa de Inducción a Comparecientes</t>
  </si>
  <si>
    <t>Prestar servicios profesionales especializados para acompañar y apoyar a la Subsecretaría Ejecutiva en la certificación de Trabajos, Obras y Actividades (TOAR), con contenido reparador, seguimiento al régimen de condicionalidad y sanciones propias, con énfasis en los procesos y procedimientos jurídicos relacionados con la garantía de los derechos de las víctimas y del debido proceso a los comparecientes y con la implementación de políticas públicas de atención a las víctimas e implementación del Acuerdo de Paz.</t>
  </si>
  <si>
    <t>Prestar servicios profesionales para apoyar al Departamento de Atención a Víctimas para orientar, asesorar y acompañar a las víctimas con interés legítimo y directo en los asuntos de competencia de la Jurisdicción, teniendo en cuenta los enfoques diferencial y psicosocial a nivel nacional y territorial.</t>
  </si>
  <si>
    <t>Suministro de licenciamiento de office 365 enterprise E3 y project online professional para cubrir las necesidades de la JEP.</t>
  </si>
  <si>
    <t>Subdirección de Fortalecimiento Institucional</t>
  </si>
  <si>
    <t>JEP-511-2021</t>
  </si>
  <si>
    <t>JEP-512-2021</t>
  </si>
  <si>
    <t>JEP-513-2021</t>
  </si>
  <si>
    <t>JEP-514-2021</t>
  </si>
  <si>
    <t>JEP-515-2021</t>
  </si>
  <si>
    <t>JEP-516-2021</t>
  </si>
  <si>
    <t>JEP-517-2021</t>
  </si>
  <si>
    <t>JEP-518-2021</t>
  </si>
  <si>
    <t>JEP-519-2021</t>
  </si>
  <si>
    <t>JEP-520-2021</t>
  </si>
  <si>
    <t>JEP-521-2021</t>
  </si>
  <si>
    <t>JEP-522-2021</t>
  </si>
  <si>
    <t>JEP-523-2021</t>
  </si>
  <si>
    <t>Minerva María Machado Pérez</t>
  </si>
  <si>
    <t>Leonardo Rua Ceballos</t>
  </si>
  <si>
    <t xml:space="preserve">GRUPO LOS LAGOS S.A.S </t>
  </si>
  <si>
    <t>EOS CONSERVACION Y GESTION DOCUMENTAL S.A.S</t>
  </si>
  <si>
    <t>Oriana Giacometto Dallos</t>
  </si>
  <si>
    <t>Softplan Sistemas Colombia</t>
  </si>
  <si>
    <t>SYS SUMINISTROS EMPRESARIALES S.A.S.</t>
  </si>
  <si>
    <t>GRUPO LOS LAGOS S.A.S </t>
  </si>
  <si>
    <t>CONSORCIO S-D-JEP 2021</t>
  </si>
  <si>
    <t>Viviana Mercedes Larios Martinez</t>
  </si>
  <si>
    <t>COMPAÑÍA COMERCIAL CURACAO DE COLOMBIA S.A.</t>
  </si>
  <si>
    <t>Municipio de Medellín</t>
  </si>
  <si>
    <t>Prestar servicios profesionales para apoyar y acompañar las salas de justicia y sus respectivas presidencias en los procesos de mejoramiento de la gestión judicial</t>
  </si>
  <si>
    <t>Aunar esfuerzos técnicos, académicos y financieros para la realización de procesos de formación virtual.</t>
  </si>
  <si>
    <t>Adquisición de insumos para máquina carnetizadora.</t>
  </si>
  <si>
    <t>Implementación del sistema de monitoreo ambiental y saneamiento en las instalaciones de la JEP</t>
  </si>
  <si>
    <t>Prestar servicios técnicos de apoyo a la Subdirección de Comunicaciones en la gestión de acciones de comunicación interna para la promoción y divulgación de las temáticas de la jurisdicción según los lineamientos de la política y la estrategia de comunicaciones.</t>
  </si>
  <si>
    <t>Servicio de soporte y mantenimiento y nuevas funcionalidades del sistemas de gestión judicial LEGALI.</t>
  </si>
  <si>
    <t xml:space="preserve">Adquisicion de elementos que contribuyan a la debida aplicación y desarrollo del Sistema de Gestión de Seguridad y Salud en el Trabajo SG-SST, así como para la protección personal. </t>
  </si>
  <si>
    <t>Adquisición de útiles de escritorio y oficina, requeridos para las áreas y puestos de trabajo de la Jurisdicción Especial para la Paz.</t>
  </si>
  <si>
    <t>Prestar los servicios de diseño y elaboración de programas específicos de Gestión Documental en la Entidad</t>
  </si>
  <si>
    <t>Servicios profesionales para apoyar y acompañar al grupo de protección a víctimas, testigos y demás intervinientes de la UIA en la respuesta a derechos de petición, recursos, tutelas y demás requerimientos de naturaleza jurídica o judicial.</t>
  </si>
  <si>
    <t xml:space="preserve">Adquisición de un.sistema de Teleprompter profesional  con su sistema de trípode, aplicativo para la operación y  accesorios  necesarios para su funcionamiento para la Subdirección de Comunciaciones de la JEP, para la adecuada difusión de las actividades misionales de la Entidad. </t>
  </si>
  <si>
    <t>Aunar esfuerzos para el fortalecimiento y la priorización de estrategias, programas, proyectos y acciones específicas encaminadas a fortalecer el proceso de implementación del punto 5 del Acuerdo de Paz</t>
  </si>
  <si>
    <t>JEP-455-2021</t>
  </si>
  <si>
    <t>Aunar esfuerzos pedagógicos, académicos, técnicos, tecnológicos, logísticos, humanos y administrativos, para adelantar acciones conjuntas en temas de interés recíproco a cada una de las partes, en áreas de formación, investigación y extensión, asistencia técnica, administrativa y académica, y en todas las demás formas de acción universitaria, que contribuyan al propósito común de mejorar la comprensión de la Justicia Transicional y aportar a la reconciliación y construcción de Paz en Colombia.</t>
  </si>
  <si>
    <t>JEP-493-2021</t>
  </si>
  <si>
    <t>Aunar esfuerzos pedagógicos, académicos, técnicos, tecnológicos, logísticos, humanos y administrativos, para adelantar acciones conjuntas en temas de interés recíproco a cada una de las partes, en áreas de formación, investigación y extensión, asistencia técnica, administrativa y académica, y en todas las demás formas de acción universitaria, que contribuyan al propósito común de mejorar la comprensión del conflicto armado y la Justicia Transicional como aporte a la reconciliación y construcción de paz en Colombia.</t>
  </si>
  <si>
    <t>JEP-524-2021</t>
  </si>
  <si>
    <t>Prestar el servicio de certificado digital, estampa cronológica, firmal digital y correo electrónico certificado de la Jurisdicción Especial Para La Paz</t>
  </si>
  <si>
    <t>JEP-525-2021</t>
  </si>
  <si>
    <t>Prestar servicios de entrega de correo certificado y servicios adicionales a nivel urbano, regional, nacional e internacional, de la correspondencia y documentos de la JEP.</t>
  </si>
  <si>
    <t>JEP-526-2021</t>
  </si>
  <si>
    <t xml:space="preserve">Prestar servicios para apoyar y acompañar al Departamento de Gestión Territorial en la organización y sistematización de la información producida por la dependencia. </t>
  </si>
  <si>
    <t>JEP-527-2021</t>
  </si>
  <si>
    <t xml:space="preserve">Prestar servicios profesionales para apoyar y acompañar juridicamente al Departamento de Gestión Territorial en los proyectos, procesos y procedimientos a cargo de la dependencia. </t>
  </si>
  <si>
    <t>JEP-528-2021</t>
  </si>
  <si>
    <t>JEP-529-2021</t>
  </si>
  <si>
    <t>Prestar servicios profesionales para apoyar al departamento de atención a víctimas en la orientación y acompañamiento psicosocial a víctimas con interés legítimo y directo en los asuntos de competencia de la jurisdicción, atendiendo los enfoques diferenciales en la región de Urabá y Chocó con sede en Apartado</t>
  </si>
  <si>
    <t>JEP-530-2021</t>
  </si>
  <si>
    <t>Prestación de servicios profesionales al grupo de protección a víctimas, testigos y demás intervinientes de la uia, para apoyar las gestiones administrativas con ocasión del seguimiento a la implementación y ejecución de las medidas de protección complementarias, individuales y colectivas</t>
  </si>
  <si>
    <t>JEP-531-2021</t>
  </si>
  <si>
    <t xml:space="preserve">Prestar servicios profesionales para apoyo administrativo a la gestión de representación a víctimas del Departamento del Sistema Autónomo de Asesoría y Defensa SAAD Representación de Víctimas. </t>
  </si>
  <si>
    <t>JEP-532-2021</t>
  </si>
  <si>
    <t xml:space="preserve">Prestar servicios profesionales para apoyar y acompañar en los procesos de mejoramiento de la gestión judicial de la Secretaria General Judicial. </t>
  </si>
  <si>
    <t>JEP-533-2021</t>
  </si>
  <si>
    <t>JEP-534-2021</t>
  </si>
  <si>
    <t>JEP-535-2021</t>
  </si>
  <si>
    <t>Prestar servicios profesionales para apoyar y acompañar en los procesos de mejoramiento de la gestión judicial de la Secretaria General Judicial.</t>
  </si>
  <si>
    <t>JEP-536-2021</t>
  </si>
  <si>
    <t>JEP-537-2021</t>
  </si>
  <si>
    <t>Prestar servicios profesionales para apoyar a la subsecretaría en el seguimiento, registro, elaboración de informes técnicos y apoyo en las actividades relacionadas con el sistema de gestión de calidad del despacho del subsecretario</t>
  </si>
  <si>
    <t>JEP-538-2021</t>
  </si>
  <si>
    <t>Prestar servicios profesionales para apoyar a la subdirección de planeación en la implementación del plan de trabajo sobre medidas reparadoras y restaurativas y la programación y seguimiento presupuestal</t>
  </si>
  <si>
    <t>JEP-540-2021</t>
  </si>
  <si>
    <t>Adquisición de dos (2) licencias de FTK forensic tool kit.</t>
  </si>
  <si>
    <t>JEP-541-2021</t>
  </si>
  <si>
    <t xml:space="preserve">Prestar servicios profesionales para apoyar y acompañar al despacho de Subsecretaría Ejecutiva en el seguimiento de las tareas y compromisos adquiridos y asignados por parte de los departamentos que la integran, así como en el relacionamiento inter e intrainstitucional. </t>
  </si>
  <si>
    <t>JEP-542-2021</t>
  </si>
  <si>
    <t>Prestar servicios profesionales para apoyar y acompañar en los procesos de mejoramiento de la gestión judicial de la Secretaria General Judicial</t>
  </si>
  <si>
    <t>JEP-543-2021</t>
  </si>
  <si>
    <t>Prestar servicios profesionales para el apoyo y acompañamiento tecnológico y en el procesamiento de información de la Secretaría General Judicial.</t>
  </si>
  <si>
    <t>JEP-544-2021</t>
  </si>
  <si>
    <t>Prestar servicios profesionales para la recepción, revisión y liquidación de viáticos, gastos de viaje y gastos de desplazamiento, registro de transacciones en el SIIF nación y apoyo en las actividades bancarias del área de tesorería.</t>
  </si>
  <si>
    <t>JEP-545-2021</t>
  </si>
  <si>
    <t xml:space="preserve">Adquisición de póliza para (1) un Drone de propiedad de la Jurisdicción Especial para la Paz.  </t>
  </si>
  <si>
    <t xml:space="preserve"> Prestación de  servicios profesionales para el apoyo al Grupo de Análisis, Contexto y Estadística de la UIA en el desarrollo de actividades asociadas a la programación, manejo de bases de datos y migraciones de sistemas de información para atender las necesidades de la UIA. </t>
  </si>
  <si>
    <t>4 Invitación Pública inferior a 450SMMLV</t>
  </si>
  <si>
    <t>9 Orden de compra</t>
  </si>
  <si>
    <t>Universidad del Tolima</t>
  </si>
  <si>
    <t>Universidad Surcolombiana</t>
  </si>
  <si>
    <t>Gestión de Seguridad Electrónica S.A.</t>
  </si>
  <si>
    <t>Servicios Postales Nacionales - 472</t>
  </si>
  <si>
    <t>Juan David Acosta Gonzalez</t>
  </si>
  <si>
    <t>Sandra Milena Lopez Lopez</t>
  </si>
  <si>
    <t>Luis Alejandro Ballesteros Bejarano</t>
  </si>
  <si>
    <t>Sofia Cristina Parra Rojas</t>
  </si>
  <si>
    <t>Maria Paula Martinez Mendieta</t>
  </si>
  <si>
    <t>Duvan Andres Correa Campiño</t>
  </si>
  <si>
    <t>Maria Kamila Hernández Hidalgo</t>
  </si>
  <si>
    <t>Diana Margarita Barahona Uribe</t>
  </si>
  <si>
    <t>Álvaro Javier Bolaños Pérez</t>
  </si>
  <si>
    <t>Juan Pablo Ospina Becerra</t>
  </si>
  <si>
    <t>Isaías Hernán Contreras Nieto</t>
  </si>
  <si>
    <t>Internet Solutions S.A.S.</t>
  </si>
  <si>
    <t>Tulio Alberto Pizarro Aguilar</t>
  </si>
  <si>
    <t xml:space="preserve">Michael Giovanni Caballero Rodríguez </t>
  </si>
  <si>
    <t>Fernando José  Llanes Coronel</t>
  </si>
  <si>
    <t>Guiselle Rojas Roncancio</t>
  </si>
  <si>
    <t>Zurich Colombia Seguros SA</t>
  </si>
  <si>
    <t>Edgar Hernan Sánchez Montoya</t>
  </si>
  <si>
    <t>Funcionamiento/
Inversión</t>
  </si>
  <si>
    <t>JEP-539-2021</t>
  </si>
  <si>
    <t>JEP-546-2021</t>
  </si>
  <si>
    <t>JEP-547-2021</t>
  </si>
  <si>
    <t>JEP-548-2021</t>
  </si>
  <si>
    <t>JEP-549-2021</t>
  </si>
  <si>
    <t>JEP-554-2021</t>
  </si>
  <si>
    <t>JEP-555-2021</t>
  </si>
  <si>
    <t>JEP-556-2021</t>
  </si>
  <si>
    <t>JEP-557-2021</t>
  </si>
  <si>
    <t>JEP-558-2021</t>
  </si>
  <si>
    <t>JEP-559-2021</t>
  </si>
  <si>
    <t>JEP-560-2021</t>
  </si>
  <si>
    <t>JEP-561-2021</t>
  </si>
  <si>
    <t>JEP-562-2021</t>
  </si>
  <si>
    <t>JEP-563-2021</t>
  </si>
  <si>
    <t>JEP-564-2021</t>
  </si>
  <si>
    <t>JEP-565-2021</t>
  </si>
  <si>
    <t>JEP-566-2021</t>
  </si>
  <si>
    <t>JEP-567-2021</t>
  </si>
  <si>
    <t>JEP-568-2021</t>
  </si>
  <si>
    <t>JEP-571-2021</t>
  </si>
  <si>
    <t>JEP-572-2021</t>
  </si>
  <si>
    <t>JEP-573-2021</t>
  </si>
  <si>
    <t>JEP-575-2021</t>
  </si>
  <si>
    <t>JEP-579-2021</t>
  </si>
  <si>
    <t>JEP-580-2021</t>
  </si>
  <si>
    <t>JEP-581-2021</t>
  </si>
  <si>
    <t>JEP-584-2021</t>
  </si>
  <si>
    <t>JEP-585-2021</t>
  </si>
  <si>
    <t>JEP-586-2021</t>
  </si>
  <si>
    <t>JEP-587-2021</t>
  </si>
  <si>
    <t>JEP-590-2021</t>
  </si>
  <si>
    <t>JEP-593-2021</t>
  </si>
  <si>
    <t xml:space="preserve">Universidad de Antioquía </t>
  </si>
  <si>
    <t xml:space="preserve">Alcaldía de Corozal </t>
  </si>
  <si>
    <t>Rory Johana Rivas Benítez</t>
  </si>
  <si>
    <t>Manuel Eduardo Osorio Lozano</t>
  </si>
  <si>
    <t>Edilberto Espinosa Ramírez</t>
  </si>
  <si>
    <t>Gynan Daniela Shaker Nieto</t>
  </si>
  <si>
    <t>BELTRAN PARDO ABOGADOS &amp; ASOCIADOS SAS</t>
  </si>
  <si>
    <t>CENTURY MEDIA S.A.S</t>
  </si>
  <si>
    <t>Camilo Steven Higuita Parra</t>
  </si>
  <si>
    <t>Alejandro Barreiro Jaramillo</t>
  </si>
  <si>
    <t>Juliana Alejandra Góngora Gómez</t>
  </si>
  <si>
    <t>Andres Eduardo Prieto Rico</t>
  </si>
  <si>
    <t xml:space="preserve">Andrea Carolina Perdomo Valbuena </t>
  </si>
  <si>
    <t xml:space="preserve">Jenny Alejandra Reyes Diaz </t>
  </si>
  <si>
    <t>Jose David Mendez Martinez</t>
  </si>
  <si>
    <t xml:space="preserve">Lida Tatiana Diaz Velasquez </t>
  </si>
  <si>
    <t>Falabella</t>
  </si>
  <si>
    <t>Panamericana</t>
  </si>
  <si>
    <t xml:space="preserve">Oscar Arley Traslaviña Vergara </t>
  </si>
  <si>
    <t xml:space="preserve">Maria Isabel Melendez Salamanca </t>
  </si>
  <si>
    <t>Maria Del Socorro Leon Manjarrez</t>
  </si>
  <si>
    <t>Cesar Alonso Mendez Zorrilla</t>
  </si>
  <si>
    <t>Eliseo Franco Salcedo</t>
  </si>
  <si>
    <t>Raul Stewark Moreno Ochoa</t>
  </si>
  <si>
    <t>Dina Isabel Cruz Muñoz</t>
  </si>
  <si>
    <t>Sandra Carolina Soler Albarracin</t>
  </si>
  <si>
    <t>Gladys Stella Macias González</t>
  </si>
  <si>
    <t>Jenny Mallerly Marquez Supelano</t>
  </si>
  <si>
    <t>Yuban Andres Silva Paez</t>
  </si>
  <si>
    <t>Carlos Eduardo Martinez Marulanda</t>
  </si>
  <si>
    <t>Manuela Troncoso Castro</t>
  </si>
  <si>
    <t xml:space="preserve">Maria Camila Gonzalez Camacho </t>
  </si>
  <si>
    <t>Angelica Maria Ochoa Forero</t>
  </si>
  <si>
    <t>Sandra Del Pilar Ramirez Barrios</t>
  </si>
  <si>
    <t>Lilian Patricia Guevara Hurtado</t>
  </si>
  <si>
    <t>Aunar esfuerzos institucionales, técnicos y tecnológicos entre la Jurisdicción Especial para la Paz JEP y la Alcaldía de Corozal para apoyar la presencia territorial de la JEP en la región para desarrollar sus servicios y el apoyo en la investigación y acusación judicial.</t>
  </si>
  <si>
    <t>Prestar servicios para apoyar al Departamento de Enfoques Diferenciales en las tareas operativas necesarias para la implementación del enfoque étnico diferencial en el territorio</t>
  </si>
  <si>
    <t>Prestar servicios profesionales para apoyar a la subsecretaria ejecutiva en la identificación, apoyo a la gestión e impulso de trabajos, obras y actividades (toar), con contenido reparador, seguimiento al régimen de condicionalidad y sanciones propias a través de la implementación de acciones de articulación interinstitucional con la alcaldía del municipio de medellín (antioquia) para la promoción de escenarios de realización de toar y sanciones propias</t>
  </si>
  <si>
    <t>Prestar servicios de apoyo y acompañamiento a la subdirección de contratación de la JEP en la preparación de informes, reportes y demás requerimientos relacionados con la gestión contractual de la Entidad.</t>
  </si>
  <si>
    <t>Prestar servicios técnicos para apoyar a la Subdirección de Planeación en el procesamiento de la información estadística, la gestión documental y administrativa de la subdirección para el adecuado avance de los procedimientos que hacen parte del proceso de direccionamiento estratégico y en los que participa la dependencia</t>
  </si>
  <si>
    <t>Ofrecer un curso de formación virtual asincrónico (autogestionado) de 20 horas en contratación pública, con especial énfasis en el tema de elaboración de estudios de sector para procesos de contratación, que incluya recomendaciones y buenas prácticas</t>
  </si>
  <si>
    <t>Prestar servicios para divulgar el mandato, la misión, principios, valores y resultados del quehacer de la Jep entre sus distintos grupos de interés, para contribuir a la comprensión social de la Jep.</t>
  </si>
  <si>
    <t>Prestar servicios de apoyo a la subdirección de comunicaciones en el seguimiento, clasificación y almacenamiento de la información producida en cumplimiento de su actividad misional y del plan de posicionamiento y divulgación de la JEP</t>
  </si>
  <si>
    <t>Prestar servicios a la subsecretaria ejecutiva en el apoyo a la certificación de trabajos, obras y actividades con contenido reparador restaurador (toar), con énfasis en la revisión y análisis de documentos técnicos y jurídicos y en la proyección de respuestas a requerimientos de otras dependencias de la jep o de entidades externas</t>
  </si>
  <si>
    <t>Prestación de servicios profesionales para brindar asistencia técnica a las actuaciones y decisiones judiciales propias de la justicia transicional y restaurativa jep en los procesos de validación de información aplicando herramientas jurídicas y conceptuales que permitan fortalecer la calidad de la información y la oportunidad de respuesta en la consolidación de los inventarios de sentencias de los que trata la ruta de sustitución de la sanción penal</t>
  </si>
  <si>
    <t>Apoyar a la subdirección de comunicaciones en la implementación, desarrollo y actualización del portal web e intranet de la JEP, siguiendo los lineamientos de la estrategia y la política de comunicaciones</t>
  </si>
  <si>
    <t>Prestación de servicios profesionales para brindar asistencia técnica a las actuaciones y decisiones judiciales propias de la justicia transicional y restaurativa jep en los procesos de validación de información aplicando herramientas jurídicas y conceptuales que permitan fortalecer la calidad de la información y la oportunidad de respuesta en la consolidación de los inventarios de sentencias de los que trata la ruta de sustitución de la sanción penal.</t>
  </si>
  <si>
    <t>Adquisición de seis (6) Televisores de 55 pulgadas para los Grupos Territoriales de la Unidad de investigación y Acusación.</t>
  </si>
  <si>
    <t xml:space="preserve"> Adquisición de Discos Duros Externos para las labores de investigación de la UIA.</t>
  </si>
  <si>
    <t xml:space="preserve">Prestación de servicios técnicos profesionales para apoyar las actuaciones y decisiones judiciales propias de la justicia transicional y restaurativa jep en materia de gestión documental y soporte a los procesos administrativos que se requieran para el adecuado funcionamiento de los inventarios de sentencias de los que trata la ruta de sustitución de la sanción penal.
</t>
  </si>
  <si>
    <t>Prestación de servicios profesionales para apoyar y acompañar las actuaciones y decisiones judiciales propias de la justicia transicional y restaurativa jep, en materia de gestión y validación técnica de información en el proceso de consolidación de los inventarios de sentencias de los que trata la ruta de sustitución de la sanción penal.</t>
  </si>
  <si>
    <t>Prestación de servicios profesionales para apoyar y acompañar las actuaciones y decisiones judiciales propias de la justicia transicional y restaurativa jep, en materia de gestión y validación técnica de información en el proceso de consolidación de los inventarios de sentencias de los que trata la ruta de sustitución de la sanción penal</t>
  </si>
  <si>
    <t>Prestar servicios profesionales especializados para apoyar y acompañar la implementación de los lineamientos para la aplicación del enfoque territorial de la secretaría ejecutiva de la jep en la región del magdalena medio, en el marco de la misión y consolidación de la entidad</t>
  </si>
  <si>
    <t>Prestación de servicios profesionales para para brindar asistencia técnica a las actuaciones y decisiones judiciales propias de la justicia transicional y restaurativa jep con los procesos de validación de información que permitan fortalecer la calidad y oportunidad de respuesta en la consolidación del inventario de beneficios.</t>
  </si>
  <si>
    <t>Prestación de servicios profesionales para brindar asistencia técnica a las actuaciones y decisiones judiciales propias de la justicia transicional y restaurativa jep con los procesos de validación de información que permitan fortalecer la calidad y oportunidad de respuesta en la consolidación del inventario de beneficios.</t>
  </si>
  <si>
    <t>Prestación de servicios profesionales para brindar asistencia técnica a las actuaciones y decisiones judiciales propias de la justicia transicional y restaurativa JEP en el diseño, implementación y administración de la base de datos que se debe conformar para los inventarios de sentencias de los que trata la ruta de sustitución de la sanción penal, y su integración con los demás sistemas de información y soluciones tecnológicas de la JEP.</t>
  </si>
  <si>
    <t>JEP-163-2021</t>
  </si>
  <si>
    <t>JEP-173-2021</t>
  </si>
  <si>
    <t>JEP-181-2021</t>
  </si>
  <si>
    <t>JEP-186-2021</t>
  </si>
  <si>
    <t>JEP-189-2021</t>
  </si>
  <si>
    <t>JEP-190-2021</t>
  </si>
  <si>
    <t>JEP-192-2021</t>
  </si>
  <si>
    <t>JEP-193-2021</t>
  </si>
  <si>
    <t>JEP-194-2021</t>
  </si>
  <si>
    <t>JEP-198-2021</t>
  </si>
  <si>
    <t>JEP-199-2021</t>
  </si>
  <si>
    <t>JEP-200-2021</t>
  </si>
  <si>
    <t>JEP-201-2021</t>
  </si>
  <si>
    <t>JEP-202-2021</t>
  </si>
  <si>
    <t>JEP-203-2021</t>
  </si>
  <si>
    <t>JEP-204-2021</t>
  </si>
  <si>
    <t>JEP-205-2021</t>
  </si>
  <si>
    <t>JEP-206-2021</t>
  </si>
  <si>
    <t>JEP-207-2021</t>
  </si>
  <si>
    <t>JEP-208-2021</t>
  </si>
  <si>
    <t>JEP-209-2021</t>
  </si>
  <si>
    <t>JEP-210-2021</t>
  </si>
  <si>
    <t>JEP-211-2021</t>
  </si>
  <si>
    <t>JEP-212-2021</t>
  </si>
  <si>
    <t>JEP-213-2021</t>
  </si>
  <si>
    <t>JEP-214-2021</t>
  </si>
  <si>
    <t>JEP-215-2021</t>
  </si>
  <si>
    <t>JEP-216-2021</t>
  </si>
  <si>
    <t>JEP-217-2021</t>
  </si>
  <si>
    <t>JEP-218-2021</t>
  </si>
  <si>
    <t>JEP-219-2021</t>
  </si>
  <si>
    <t>JEP-220-2021</t>
  </si>
  <si>
    <t>JEP-221-2021</t>
  </si>
  <si>
    <t>JEP-222-2021</t>
  </si>
  <si>
    <t>JEP-223-2021</t>
  </si>
  <si>
    <t>JEP-224-2021</t>
  </si>
  <si>
    <t>JEP-225-2021</t>
  </si>
  <si>
    <t>JEP-226-2021</t>
  </si>
  <si>
    <t>JEP-227-2021</t>
  </si>
  <si>
    <t>JEP-228-2021</t>
  </si>
  <si>
    <t>JEP-229-2021</t>
  </si>
  <si>
    <t>JEP-230-2021</t>
  </si>
  <si>
    <t>JEP-231-2021</t>
  </si>
  <si>
    <t>JEP-232-2021</t>
  </si>
  <si>
    <t>JEP-233-2021</t>
  </si>
  <si>
    <t>JEP-234-2021</t>
  </si>
  <si>
    <t>JEP-235-2021</t>
  </si>
  <si>
    <t>JEP-236-2021</t>
  </si>
  <si>
    <t>JEP-237-2021</t>
  </si>
  <si>
    <t>JEP-238-2021</t>
  </si>
  <si>
    <t>JEP-239-2021</t>
  </si>
  <si>
    <t>JEP-240-2021</t>
  </si>
  <si>
    <t>JEP-241-2021</t>
  </si>
  <si>
    <t>JEP-242-2021</t>
  </si>
  <si>
    <t>JEP-243-2021</t>
  </si>
  <si>
    <t>JEP-244-2021</t>
  </si>
  <si>
    <t>JEP-245-2021</t>
  </si>
  <si>
    <t>JEP-246-2021</t>
  </si>
  <si>
    <t>JEP-247-2021</t>
  </si>
  <si>
    <t>JEP-248-2021</t>
  </si>
  <si>
    <t>JEP-249-2021</t>
  </si>
  <si>
    <t>JEP-250-2021</t>
  </si>
  <si>
    <t>JEP-251-2021</t>
  </si>
  <si>
    <t>JEP-252-2021</t>
  </si>
  <si>
    <t>JEP-253-2021</t>
  </si>
  <si>
    <t>JEP-254-2021</t>
  </si>
  <si>
    <t>JEP-255-2021</t>
  </si>
  <si>
    <t>JEP-256-2021</t>
  </si>
  <si>
    <t>JEP-257-2021</t>
  </si>
  <si>
    <t>JEP-258-2021</t>
  </si>
  <si>
    <t>JEP-259-2021</t>
  </si>
  <si>
    <t>JEP-260-2021</t>
  </si>
  <si>
    <t>JEP-261-2021</t>
  </si>
  <si>
    <t>JEP-262-2021</t>
  </si>
  <si>
    <t>JEP-263-2021</t>
  </si>
  <si>
    <t>JEP-264-2021</t>
  </si>
  <si>
    <t>JEP-265-2021</t>
  </si>
  <si>
    <t>JEP-266-2021</t>
  </si>
  <si>
    <t>JEP-267-2021</t>
  </si>
  <si>
    <t>JEP-268-2021</t>
  </si>
  <si>
    <t>JEP-269-2021</t>
  </si>
  <si>
    <t>JEP-270-2021</t>
  </si>
  <si>
    <t>JEP-271-2021</t>
  </si>
  <si>
    <t>JEP-272-2021</t>
  </si>
  <si>
    <t>JEP-273-2021</t>
  </si>
  <si>
    <t>JEP-274-2021</t>
  </si>
  <si>
    <t>JEP-275-2021</t>
  </si>
  <si>
    <t>JEP-276-2021</t>
  </si>
  <si>
    <t>JEP-277-2021</t>
  </si>
  <si>
    <t>JEP-278-2021</t>
  </si>
  <si>
    <t>JEP-279-2021</t>
  </si>
  <si>
    <t>JEP-280-2021</t>
  </si>
  <si>
    <t>JEP-281-2021</t>
  </si>
  <si>
    <t>JEP-282-2021</t>
  </si>
  <si>
    <t>JEP-283-2021</t>
  </si>
  <si>
    <t>JEP-284-2021</t>
  </si>
  <si>
    <t>JEP-285-2021</t>
  </si>
  <si>
    <t>JEP-286-2021</t>
  </si>
  <si>
    <t>JEP-287-2021</t>
  </si>
  <si>
    <t>JEP-288-2021</t>
  </si>
  <si>
    <t>JEP-289-2021</t>
  </si>
  <si>
    <t>JEP-290-2021</t>
  </si>
  <si>
    <t>JEP-291-2021</t>
  </si>
  <si>
    <t>JEP-292-2021</t>
  </si>
  <si>
    <t>JEP-293-2021</t>
  </si>
  <si>
    <t>JEP-294-2021</t>
  </si>
  <si>
    <t>JEP-295-2021</t>
  </si>
  <si>
    <t>JEP-296-2021</t>
  </si>
  <si>
    <t>JEP-297-2021</t>
  </si>
  <si>
    <t>JEP-298-2021</t>
  </si>
  <si>
    <t>JEP-299-2021</t>
  </si>
  <si>
    <t>JEP-300-2021</t>
  </si>
  <si>
    <t>JEP-301-2021</t>
  </si>
  <si>
    <t>JEP-302-2021</t>
  </si>
  <si>
    <t>JEP-303-2021</t>
  </si>
  <si>
    <t>JEP-304-2021</t>
  </si>
  <si>
    <t>JEP-305-2021</t>
  </si>
  <si>
    <t>JEP-306-2021</t>
  </si>
  <si>
    <t>JEP-307-2021</t>
  </si>
  <si>
    <t>JEP-308-2021</t>
  </si>
  <si>
    <t>JEP-309-2021</t>
  </si>
  <si>
    <t>JEP-310-2021</t>
  </si>
  <si>
    <t>JEP-311-2021</t>
  </si>
  <si>
    <t>JEP-312-2021</t>
  </si>
  <si>
    <t>JEP-313-2021</t>
  </si>
  <si>
    <t>JEP-314-2021</t>
  </si>
  <si>
    <t>JEP-315-2021</t>
  </si>
  <si>
    <t>JEP-316-2021</t>
  </si>
  <si>
    <t>JEP-317-2021</t>
  </si>
  <si>
    <t>JEP-318-2021</t>
  </si>
  <si>
    <t>JEP-319-2021</t>
  </si>
  <si>
    <t>JEP-320-2021</t>
  </si>
  <si>
    <t>JEP-321-2021</t>
  </si>
  <si>
    <t>JEP-322-2021</t>
  </si>
  <si>
    <t>JEP-323-2021</t>
  </si>
  <si>
    <t>JEP-324-2021</t>
  </si>
  <si>
    <t>JEP-325-2021</t>
  </si>
  <si>
    <t>JEP-326-2021</t>
  </si>
  <si>
    <t>JEP-327-2021</t>
  </si>
  <si>
    <t>JEP-328-2021</t>
  </si>
  <si>
    <t>JEP-329-2021</t>
  </si>
  <si>
    <t>JEP-330-2021</t>
  </si>
  <si>
    <t>JEP-331-2021</t>
  </si>
  <si>
    <t>JEP-332-2021</t>
  </si>
  <si>
    <t>JEP-333-2021</t>
  </si>
  <si>
    <t>JEP-334-2021</t>
  </si>
  <si>
    <t>JEP-335-2021</t>
  </si>
  <si>
    <t>JEP-336-2021</t>
  </si>
  <si>
    <t>JEP-337-2021</t>
  </si>
  <si>
    <t>JEP-338-2021</t>
  </si>
  <si>
    <t>JEP-339-2021</t>
  </si>
  <si>
    <t>JEP-340-2021</t>
  </si>
  <si>
    <t>JEP-341-2021</t>
  </si>
  <si>
    <t>JEP-342-2021</t>
  </si>
  <si>
    <t>JEP-343-2021</t>
  </si>
  <si>
    <t>JEP-344-2021</t>
  </si>
  <si>
    <t>JEP-345-2021</t>
  </si>
  <si>
    <t>JEP-346-2021</t>
  </si>
  <si>
    <t>JEP-347-2021</t>
  </si>
  <si>
    <t>JEP-348-2021</t>
  </si>
  <si>
    <t>JEP-349-2021</t>
  </si>
  <si>
    <t>JEP-350-2021</t>
  </si>
  <si>
    <t>JEP-351-2021</t>
  </si>
  <si>
    <t>JEP-352-2021</t>
  </si>
  <si>
    <t>JEP-353-2021</t>
  </si>
  <si>
    <t>JEP-354-2021</t>
  </si>
  <si>
    <t>JEP-355-2021</t>
  </si>
  <si>
    <t>JEP-356-2021</t>
  </si>
  <si>
    <t>JEP-357-2021</t>
  </si>
  <si>
    <t>JEP-358-2021</t>
  </si>
  <si>
    <t>JEP-359-2021</t>
  </si>
  <si>
    <t>JEP-360-2021</t>
  </si>
  <si>
    <t>JEP-361-2021</t>
  </si>
  <si>
    <t>JEP-362-2021</t>
  </si>
  <si>
    <t>JEP-363-2021</t>
  </si>
  <si>
    <t>JEP-364-2021</t>
  </si>
  <si>
    <t>JEP-366-2021</t>
  </si>
  <si>
    <t>JEP-367-2021</t>
  </si>
  <si>
    <t>JEP-368-2021</t>
  </si>
  <si>
    <t>JEP-369-2021</t>
  </si>
  <si>
    <t>JEP-370-2021</t>
  </si>
  <si>
    <t>JEP-371-2021</t>
  </si>
  <si>
    <t>JEP-372-2021</t>
  </si>
  <si>
    <t>JEP-373-2021</t>
  </si>
  <si>
    <t>JEP-374-2021</t>
  </si>
  <si>
    <t>JEP-375-2021</t>
  </si>
  <si>
    <t>JEP-377-2021</t>
  </si>
  <si>
    <t>JEP-378-2021</t>
  </si>
  <si>
    <t>JEP-379-2021</t>
  </si>
  <si>
    <t>JEP-380-2021</t>
  </si>
  <si>
    <t>JEP-381-2021</t>
  </si>
  <si>
    <t>JEP-382-2021</t>
  </si>
  <si>
    <t>JEP-383-2021</t>
  </si>
  <si>
    <t>JEP-384-2021</t>
  </si>
  <si>
    <t>JEP-385-2021</t>
  </si>
  <si>
    <t>JEP-386-2021</t>
  </si>
  <si>
    <t>JEP-387-2021</t>
  </si>
  <si>
    <t>JEP-388-2021</t>
  </si>
  <si>
    <t>JEP-389-2021</t>
  </si>
  <si>
    <t>JEP-390-2021</t>
  </si>
  <si>
    <t>JEP-391-2021</t>
  </si>
  <si>
    <t>JEP-392-2021</t>
  </si>
  <si>
    <t>JEP-393-2021</t>
  </si>
  <si>
    <t>JEP-394-2021</t>
  </si>
  <si>
    <t>JEP-395-2021</t>
  </si>
  <si>
    <t>JEP-396-2021</t>
  </si>
  <si>
    <t>JEP-397-2021</t>
  </si>
  <si>
    <t>JEP-398-2021</t>
  </si>
  <si>
    <t>JEP-399-2021</t>
  </si>
  <si>
    <t>JEP-400-2021</t>
  </si>
  <si>
    <t>JEP-401-2021</t>
  </si>
  <si>
    <t>JEP-402-2021</t>
  </si>
  <si>
    <t>JEP-403-2021</t>
  </si>
  <si>
    <t>JEP-404-2021</t>
  </si>
  <si>
    <t>JEP-405-2021</t>
  </si>
  <si>
    <t>JEP-406-2021</t>
  </si>
  <si>
    <t>JEP-407-2021</t>
  </si>
  <si>
    <t>JEP-408-2021</t>
  </si>
  <si>
    <t>JEP-409-2021</t>
  </si>
  <si>
    <t>JEP-410-2021</t>
  </si>
  <si>
    <t>JEP-411-2021</t>
  </si>
  <si>
    <t>JEP-412-2021</t>
  </si>
  <si>
    <t>JEP-413-2021</t>
  </si>
  <si>
    <t>JEP-414-2021</t>
  </si>
  <si>
    <t>JEP-415-2021</t>
  </si>
  <si>
    <t>JEP-416-2021</t>
  </si>
  <si>
    <t>JEP-417-2021</t>
  </si>
  <si>
    <t>JEP-418-2021</t>
  </si>
  <si>
    <t>JEP-419-2021</t>
  </si>
  <si>
    <t>JEP-420-2021</t>
  </si>
  <si>
    <t>JEP-421-2021</t>
  </si>
  <si>
    <t>JEP-422-2021</t>
  </si>
  <si>
    <t>JEP-423-2021</t>
  </si>
  <si>
    <t>JEP-424-2021</t>
  </si>
  <si>
    <t>JEP-425-2021</t>
  </si>
  <si>
    <t>JEP-426-2021</t>
  </si>
  <si>
    <t>JEP-427-2021</t>
  </si>
  <si>
    <t>JEP-428-2021</t>
  </si>
  <si>
    <t>JEP-429-2021</t>
  </si>
  <si>
    <t>JEP-430-2021</t>
  </si>
  <si>
    <t>JEP-431-2021</t>
  </si>
  <si>
    <t>JEP-432-2021</t>
  </si>
  <si>
    <t>JEP-434-2021</t>
  </si>
  <si>
    <t>Invitación Pública inferior a 45 SMMLV</t>
  </si>
  <si>
    <t>Invitación Pública inferior a 450SMMLV</t>
  </si>
  <si>
    <t>JEP-550-2021</t>
  </si>
  <si>
    <t>JEP-551-2021</t>
  </si>
  <si>
    <t>JEP-552-2021</t>
  </si>
  <si>
    <t>JEP-553-2021</t>
  </si>
  <si>
    <t>JEP-582-2021</t>
  </si>
  <si>
    <t>JEP-591-2021</t>
  </si>
  <si>
    <t>JEP-592-2021</t>
  </si>
  <si>
    <t>JEP-594-2021</t>
  </si>
  <si>
    <t>JEP-595-2021</t>
  </si>
  <si>
    <t>JEP-596-2021</t>
  </si>
  <si>
    <t>JEP-597-2021</t>
  </si>
  <si>
    <t>JEP-598-2021</t>
  </si>
  <si>
    <t>JEP-599-2021</t>
  </si>
  <si>
    <t>JEP-600-2021</t>
  </si>
  <si>
    <t>JEP-601-2021</t>
  </si>
  <si>
    <t>JEP-602-2021</t>
  </si>
  <si>
    <t>JEP-603-2021</t>
  </si>
  <si>
    <t>JEP-604-2021</t>
  </si>
  <si>
    <t>JEP-605-2021</t>
  </si>
  <si>
    <t>JEP-606-2021</t>
  </si>
  <si>
    <t>JEP-607-2021</t>
  </si>
  <si>
    <t>JEP-608-2021</t>
  </si>
  <si>
    <t>JEP-609-2021</t>
  </si>
  <si>
    <t>JEP-610-2021</t>
  </si>
  <si>
    <t>JEP-611-2021</t>
  </si>
  <si>
    <t>JEP-612-2021</t>
  </si>
  <si>
    <t>JEP-613-2021</t>
  </si>
  <si>
    <t>JEP-614-2021</t>
  </si>
  <si>
    <t>JEP-615-2021</t>
  </si>
  <si>
    <t>JEP-616-2021</t>
  </si>
  <si>
    <t>JEP-617-2021</t>
  </si>
  <si>
    <t>JEP-618-2021</t>
  </si>
  <si>
    <t>JEP-619-2021</t>
  </si>
  <si>
    <t>JEP-620-2021</t>
  </si>
  <si>
    <t>JEP-621-2021</t>
  </si>
  <si>
    <t>JEP-622-2021</t>
  </si>
  <si>
    <t>JEP-623-2021</t>
  </si>
  <si>
    <t>JEP-625-2021</t>
  </si>
  <si>
    <t>JEP-626-2021</t>
  </si>
  <si>
    <t>JEP-627-2021</t>
  </si>
  <si>
    <t>JEP-628-2021</t>
  </si>
  <si>
    <t>JEP-629-2021</t>
  </si>
  <si>
    <t>JEP-630-2021</t>
  </si>
  <si>
    <t>JEP-631-2021</t>
  </si>
  <si>
    <t>JEP-632-2021</t>
  </si>
  <si>
    <t>JEP-633-2021</t>
  </si>
  <si>
    <t>JEP-634-2021</t>
  </si>
  <si>
    <t>JEP-635-2021</t>
  </si>
  <si>
    <t>JEP-636-2021</t>
  </si>
  <si>
    <t>JEP-637-2021</t>
  </si>
  <si>
    <t>JEP-638-2021</t>
  </si>
  <si>
    <t>JEP-639-2021</t>
  </si>
  <si>
    <t>JEP-640-2021</t>
  </si>
  <si>
    <t>JEP-641-2021</t>
  </si>
  <si>
    <t>JEP-642-2021</t>
  </si>
  <si>
    <t>JEP-643-2021</t>
  </si>
  <si>
    <t>JEP-644-2021</t>
  </si>
  <si>
    <t>JEP-645-2021</t>
  </si>
  <si>
    <t>JEP-646-2021</t>
  </si>
  <si>
    <t>JEP-647-2021</t>
  </si>
  <si>
    <t>JEP-648-2021</t>
  </si>
  <si>
    <t>JEP-649-2021</t>
  </si>
  <si>
    <t>JEP-650-2021</t>
  </si>
  <si>
    <t>JEP-651-2021</t>
  </si>
  <si>
    <t>JEP-652-2021</t>
  </si>
  <si>
    <t>JEP-653-2021</t>
  </si>
  <si>
    <t>JEP-654-2021</t>
  </si>
  <si>
    <t>JEP-655-2021</t>
  </si>
  <si>
    <t>JEP-657-2021</t>
  </si>
  <si>
    <t>JEP-661-2021</t>
  </si>
  <si>
    <t>Sandra Yorlen Herreño Ballen</t>
  </si>
  <si>
    <t>Yury Liney Molina Zea</t>
  </si>
  <si>
    <t>Egna Katetrine Núñez Hernández</t>
  </si>
  <si>
    <t>Universidad de los Andes</t>
  </si>
  <si>
    <t>Elkin Javier Mondragón Vargas</t>
  </si>
  <si>
    <t>TECNOPHONE COLOMBIA S.A.S</t>
  </si>
  <si>
    <t>Fanny Salazar Estupiñan</t>
  </si>
  <si>
    <t>Yellin Daniela Peña Cardenas</t>
  </si>
  <si>
    <t>Angela Maria Esquivel Bohorquez</t>
  </si>
  <si>
    <t>Gisela Katherine Velasquez Franco</t>
  </si>
  <si>
    <t>Juan Carlos Morales Aragon</t>
  </si>
  <si>
    <t>Sergio Mateo Avila Nausa</t>
  </si>
  <si>
    <t>Jorge Daniel Gualteros Sanchez</t>
  </si>
  <si>
    <t>Olga Lucia Cardona Castrillon</t>
  </si>
  <si>
    <t>Clara Marcela Mejia Munera</t>
  </si>
  <si>
    <t>Juan David Sierra Garzon</t>
  </si>
  <si>
    <t>Yuliana Gomez Vasquez</t>
  </si>
  <si>
    <t>Tatiana Paola Lopez Ortiz</t>
  </si>
  <si>
    <t>Ángela Daniela Torres Chávez</t>
  </si>
  <si>
    <t>Carlos Raul Rojas Pedraza</t>
  </si>
  <si>
    <t>Helga Natalia Bermudez Perez</t>
  </si>
  <si>
    <t>Maria Del Pilar Robles Molano</t>
  </si>
  <si>
    <t>ALDEALAB S.A.S</t>
  </si>
  <si>
    <t>Leidy Carolina Perez Perez</t>
  </si>
  <si>
    <t>Cynthia Alejandra Lacouture González </t>
  </si>
  <si>
    <t>Alejandra Sofia Rojas Castro </t>
  </si>
  <si>
    <t>Mónica del Pilar Burgos Forero </t>
  </si>
  <si>
    <t>Luis Miguel Buitrago Roa </t>
  </si>
  <si>
    <t>Angie Paola Rodriguez Mahecha</t>
  </si>
  <si>
    <t>Angie Natalia Pinzon Mayorga</t>
  </si>
  <si>
    <t>Frey Arroyo Santamaria</t>
  </si>
  <si>
    <t>Jose Rene Eestupiñan Duran</t>
  </si>
  <si>
    <t>Herman Steven Ochoa Cardozo</t>
  </si>
  <si>
    <t>Jenny Carolina Moreno Garcia</t>
  </si>
  <si>
    <t>Henny Porra Suarez</t>
  </si>
  <si>
    <t>Lised Vanessa Sanchez Angel</t>
  </si>
  <si>
    <t>Anyi Marieth Aguirre Bustos</t>
  </si>
  <si>
    <t xml:space="preserve">	
Tania Carolina Tellez Jimenez</t>
  </si>
  <si>
    <t>Haspper Huertas Castiblanco</t>
  </si>
  <si>
    <t>Yennifer Paola Galvis Pardo</t>
  </si>
  <si>
    <t>Berenice Buitrago Garcia</t>
  </si>
  <si>
    <t>Edwin Andres Mosquera Ortiz</t>
  </si>
  <si>
    <t xml:space="preserve">	
Cesar Alonso Mendez Zorrilla</t>
  </si>
  <si>
    <t>Katherine Andrea Guzmán Cajamarca</t>
  </si>
  <si>
    <t>Monica Tatiana Pinzon Cortes</t>
  </si>
  <si>
    <t>APROVISIONAR SOLUCIONES S.A.S.</t>
  </si>
  <si>
    <t>LOCKERS COLOMBIA S.A.S</t>
  </si>
  <si>
    <t>prestar servicios profesionales para apoyar y acompañar a la subdirección de control interno en la implementación de los 5 roles que debe desarrollar para el aseguramiento del meci en articulación con el modelo de gestión de la jep, atendiendo los lineamientos institucionales y la normatividad legal vigente.</t>
  </si>
  <si>
    <t>Prestar servicios profesionales para apoyar y acompañar a la subdirección de control interno en la implementación de los 5 roles que debe desarrollar para el aseguramiento del meci en articulación con el modelo de gestión de LA JEP, atendiendo los lineamientos institucionales y la normatividad legal vigente.</t>
  </si>
  <si>
    <t>prestar servicios profesionales para apoyar y acompañar a la subdirección de control interno en la implementación de los 5 roles que debe desarrollar para el aseguramiento del meci en articulación con el modelo de gestión de la jep, atendiendo los lineamientos institucionales y la normatividad legal vigente</t>
  </si>
  <si>
    <t>prestar servicios profesionales para apoyar y acompañar a la subdirección de control interno en la implementación de los 5 roles que debe desarrollar para el aseguramiento del meci en articulación con el modelo de gestión de la jep, atendiendo los lineamientos institucionales y la normatividad legal vigente..</t>
  </si>
  <si>
    <t>Contratar servicios académicos para la realización de los procesos de formación que faciliten la implementación del modelo de gestión de conocimiento de la jep, así como el diagnóstico de las necesidades de la jurisdicción, en cuanto a prácticas de autocuidado, manejo de estrés, construcción de acuerdos y liderazgo, en conjunto con la propuesta e implementación de mecanismos tendientes a fortalecerlas.</t>
  </si>
  <si>
    <t>Prestación de servicios para apoyar a la subdirección de recursos físicos e infraestructura en las actividades administrativas, logísticas del grupo de almacén e inventarios necesarias para el normal desarrollo de las operaciones de asignación de bienes y suministro de la dotación requerida en los grupos territoriales y la sede principal de la JEP.</t>
  </si>
  <si>
    <t>Adquisición de cámaras profesionales de fotografía y accesorios para la unidad de investigación y acusación de la jurisdicción especial para la paz para el normal desarrollo de sus actividades misionales.</t>
  </si>
  <si>
    <t>Prestación de servicios profesionales para apoyar al departamento de gestión documental en las actividades relacionadas con el seguimiento de los contratos, la planeación y la gestión contractual de la dependencia.</t>
  </si>
  <si>
    <t>Prestación de servicios profesionales en el departamento de gestión documental para el acompañamiento y fortalecimiento de las actividades relacionadas con la digitalización y los procesos judiciales de la JEP</t>
  </si>
  <si>
    <t>Prestación de servicios profesionales para brindar apoyo y acompañamiento al departamento de conceptos y representación jurídica y a la dirección de asuntos jurídicos en la contestación y seguimiento a acciones constitucionales y peticiones de contenido jurídico, y demás asuntos propios de su competencia y en el marco de la jurisdicción especial para la paz JEP</t>
  </si>
  <si>
    <t>Prestacion de servicios profesionales para brindar apoyo y acompanamiento al departamento de conceptos y representacion juridica y a la direccion de asuntos juridicos en la contestacion y seguimiento a acciones constitucionales y peticiones de contenido juridico y demas asuntos propios de su competencia y en el marco de la jurisdiccion especial para la paz JEP</t>
  </si>
  <si>
    <t>Prestar servicios profesionales a la subdirección de contratación para brindar acompañamiento a la gestión jurídica y contractual en las diferentes etapas de los trámites, procesos, procedimientos, solicitudes y gestión contractual que le sean asignados.</t>
  </si>
  <si>
    <t>Prestar servicios de apoyo y acompañamiento a la subdirección de contratación en la organización, digitalización, archivo y seguimiento de los documentos físicos y electrónicos a cargo de la dependencia en articulación con el departamento de gestión documental garantizando el control y actualización del inventario.</t>
  </si>
  <si>
    <t>Prestar servicios profesionales a la subdirección de contratación para brindar acompañamiento jurídico y contractual en los diferentes trámites, procesos y solicitudes que le sean asignados, así como en la gestión de las plataformas y herramientas dispuestas para la suscripción y reporte de los procesos contractuales de la JEP.</t>
  </si>
  <si>
    <t>Prestar servicios para acompañar a la subdirección de comunicaciones en el seguimiento técnico de los proyectos de producción audiovisual del sistema de gestión de medios de la jep, siguiendo los lineamientos de la política y estrategia de comunicaciones de la entidad.</t>
  </si>
  <si>
    <t>Prestar servicios profesionales para apoyar jurídicamente a la subdirección de comunicaciones en el análisis de la información, revisión de documentos y el acompañamiento a los tramites contractuales para la implementación del plan de posicionamiento y divulgación de la JEP</t>
  </si>
  <si>
    <t>Prestar servicios profesionales de apoyo y acompañamiento a la subdirección de comunicaciones en la implementación y ejecución del sistema de medios, asi como en la producción audiovisual, de acuerdo a la política y estrategia de comunicaciones.</t>
  </si>
  <si>
    <t>Prestar servicios profesionales para apoyar a la subdirección de comunicaciones en la logística de eventos y diligencias externas e internas relacionadas con el plan de posicionamiento y divulgación de la jep, así como en el manejo de bases de datos, de acuerdo a la política y estrategia de comunicaciones.</t>
  </si>
  <si>
    <t>Prestación de servicios profesionales, de apoyo y acompañamiento, al Grupo de Protección a Víctimas, Testigos y demás intervinientes de la UIA, en la supervisión de las gestiones administrativas, financieras y contractuales, requeridas para el análisis, implementación y ejecución de las medidas de protección individuales y colectivas decididas en la UIA</t>
  </si>
  <si>
    <t>Prestación de servicios profesionales para apoyar y acompañar al Grupo de Protección a Víctimas, Testigos y demás Intervinientes de la Unidad de Investigación y Acusación en el seguimiento y desarrollo de la Secretaría Técnica del Comité de Evaluación de Riesgo y Definición de Medidas.</t>
  </si>
  <si>
    <t>Prestación de servicios profesionales, para apoyar y acompañar al grupo de protección a víctimas, testigos y demás intervinientes de la UIA, en el análisis y definición de los niveles de riesgo individual y colectivo de las solicitudes de las medidas de protección.</t>
  </si>
  <si>
    <t>Prestar servicios profesionales para apoyar al departamento de atención a víctimas para orientar, asesorar y acompañar a las víctimas con interés legítimo y directo en los asuntos de competencia de la jurisdicción, atendiendo los enfoques diferenciales y psicosocial en la región de Casanare, Guaviare y meta con sede en Yopal.</t>
  </si>
  <si>
    <t>Prestar servicios profesionales para apoyar al departamento de atención a víctimas para orientar, asesorar y acompañar a las víctimas con interés legítimo y directo en los asuntos de competencia de la jurisdicción, atendiendo los enfoques diferenciales y psicosocial a nivel nacional y territorial.</t>
  </si>
  <si>
    <t>Prestar servicios técnicos para apoyar los procesos administrativos de la dirección de asuntos jurídicos de la secretaria ejecutiva de la JEP.</t>
  </si>
  <si>
    <t>Prestar servicios para apoyar y acompañar a la subdirección de cooperación internacional en la implementación del proceso de gestión de cooperación internacional y facilitar los procesos de planeación integrada a la gestión.</t>
  </si>
  <si>
    <t>Apoyar y acompañar de manera técnica a la secretaría ejecutiva de la jep, en la elaboración e implementación de acciones para reducir el riesgo psicosocial asociado a la fatiga digital, en virtud de la expedición de la ley 2088 de 2021 "por la cual se regula el trabajo en casa y se dictan otras disposiciones.</t>
  </si>
  <si>
    <t>Servicios profesionales de apoyo y acompañamiento al grupo de protección a víctimas, testigos y demás intervinientes de la UIA, para la implementación y seguimiento periódico de las medidas de protección decididas por el cómite de evaluación de riesgo y definición de medidas de la UIA.</t>
  </si>
  <si>
    <t>Servicios profesionales de apoyo y acompañamiento al grupo de protección a víctimas, testigos y demás intervinientes de la UIA, para la implementación y seguimiento periódico de las medidas de protección decididas por el comité de evaluación de riesgo y definición de medidas de la UIA</t>
  </si>
  <si>
    <t>Prestación de servicios Profesionales, para apoyar y acompañar al grupo de protección a víctimas, testigos y demás intervinientes de la UIA, en el análisis y definición de los niveles de riesgo individual y colectivo de las solicitudes de las medidas de protección</t>
  </si>
  <si>
    <t xml:space="preserve">	Prestación de servicios Profesionales, para apoyar y acompañar al grupo de protección a víctimas, testigos y demás intervinientes de la UIA, en el análisis y definición de los niveles de riesgo individual y colectivo de las solicitudes de las medidas de protección</t>
  </si>
  <si>
    <t>Prestación de servicios Profesionales, para apoyar y acompañar al grupo de protección a víctimas, testigos y demás intervinientes de la UIA, en el análisis y definición de los niveles de riesgo individual y colectivo de las solicitudes de las medidas de protección.</t>
  </si>
  <si>
    <t>Prestar servicios profesionales para el apoyo en lo relacionado con los procesos administrativos de construcción, creación y análisis de documentos e informes que se producen en la Subdirección de Talento Humano, para el mejoramiento  de las capacidades y competencias de los servidores públicos de la JEP.</t>
  </si>
  <si>
    <t>Prestar servicios profesionales para apoyar a la Subdirección Financiera de la JEP en los estudios del sector y del mercado, evaluaciones financieras y económicas de los procesos de contratación de la JEP, así como en la recepción, revisión y liquidación de solicitudes de pago y su adecuada documentación.</t>
  </si>
  <si>
    <t xml:space="preserve">Prestación de servicios profesionales, para gestionar y analizar información que permita  la actualización del Sistema de Monitoreo de Riesgos y Prevención de Afectaciones a los Derechos Humanos en Colombia de la Unidad de Investigación y Acusación de la JEP. </t>
  </si>
  <si>
    <t xml:space="preserve">Prestación de servicios profesionales especializados para analizar contextos, situaciones o patrones de riesgo que limiten la participación de titulares de derechos y garantías en los procesos que desarrolla la JEP. </t>
  </si>
  <si>
    <t>Prestación de servicios para apoyar las actividades de recolección, procesamiento y sistematización de la información requerida para el mantenimiento del Sistema de Monitoreo de Riesgos y Prevención de Afectación a los Derechos Humanos en Colombia de la UIA de la JEP.</t>
  </si>
  <si>
    <t xml:space="preserve">Prestar servicios profesionales para apoyar en el procesamiento de la nómina de la Jurisdiccion Especial para la Paz, como parte del desarrollo e implementación de la estretagia de Talento Humano de la entidad. </t>
  </si>
  <si>
    <t xml:space="preserve">Prestar servicios de apoyo para el procesamiento de la nómina de la Jurisdiccion Especial para la Paz, como parte del desarrollo e implementación de la estretagia de Talento Humano de la entidad. </t>
  </si>
  <si>
    <t xml:space="preserve">Prestar servicios profesionales en el apoyo y acompañamiento a la Secretaría Ejecutiva en la contestación y seguimiento a acciones constitucionales y peticiones de contenido jurídico y demás asuntos relacionados con la Secretaría Ejecutiva propios de su competencia y en el marco de la JEP. </t>
  </si>
  <si>
    <t xml:space="preserve">Revisar técnicamente las actualizaciones realizadas al sistema de aire acondicionado del Edificio Torre Squadra para mitigar y prevenir el riesgo de contagio del Covid – 19 al interior de la sede de la JEP. </t>
  </si>
  <si>
    <t>Prestación de servicios profesionales para brindar asistencia técnica a las actuaciones y decisiones judiciales propias de la justicia transicional y restaurativa jep con el poblamiento de la base de datos de los inventarios de sentencias de los que trata la ruta de sustitución de la sanción penal</t>
  </si>
  <si>
    <t xml:space="preserve">Prestar servicios profesionales para apoyar a la Subdirección de Fortalecimiento Institucional en la implementación del modelo de gestión del conocimiento  y en  lo referente  a la ejecución del plan anual de capacitación y pedagogía. </t>
  </si>
  <si>
    <t xml:space="preserve">Servicios profesionales para  apoyar y acompañar al grupo de protección a víctimas, testigos y demás intervinientes de la UIA en la respuesta a derechos de petición, recursos, tutelas y demás requerimientos de naturaleza jurídica o judicial. </t>
  </si>
  <si>
    <t xml:space="preserve">Prestación de servicios  para apoyar y acompañar las actuaciones y decisiones judiciales propias de la justicia transicional y restaurativa JEP, en materia de gestión y validación técnica de información en el proceso de consolidación de los inventarios de sentencias de los que trata la ruta de sustitución de la sanción penal. </t>
  </si>
  <si>
    <t>Prestación de servicios  para apoyar y acompañar las actuaciones y decisiones judiciales propias de la justicia transicional y restaurativa JEP, en materia de gestión y validación técnica de información en el proceso de consolidación de los inventarios de sentencias de los que trata la ruta de sustitución de la sanción penal.</t>
  </si>
  <si>
    <t>Prestación de servicios  para apoyar y acompañar las actuaciones y decisiones judiciales propias de la justicia transicional y restaurativa JEP, en materia de gestión y validación técnica de información en el proceso de consolidación de los inventarios de sentencias de los que trata la ruta de sustitución de la sanción penal.(Contrato o convenio que no requieren pluralidad de ofertas)</t>
  </si>
  <si>
    <t>Prestación de servicios  para apoyar y acompañar las actuaciones y decisiones judiciales propias de la justicia transicional y restaurativa JEP, en materia de gestión y validación técnica de información en el proceso de consolidación de los inventarios de sentencias de los que trata la ruta de sustitución de la sanción penal. (Contrato o convenio que no requieren pluralidad de ofertas)</t>
  </si>
  <si>
    <t xml:space="preserve">Prestación de servicios para apoyar y acompañar las actuaciones y decisiones judiciales propias de la justicia transicional y restaurativa JEP, en materia de gestión y validación técnica de información en el proceso de consolidación del Inventario de Beneficios. </t>
  </si>
  <si>
    <t>Adquisición del software AGISOFT METASHAPE</t>
  </si>
  <si>
    <t>Prestar el servicio integral de almacenamiento, custodia y préstamos de los archivos activos (gestión), semiactivos (archivo central) como de los procesos judiciales de la JEP.</t>
  </si>
  <si>
    <t>31/12/2021 </t>
  </si>
  <si>
    <t xml:space="preserve">Inversión </t>
  </si>
  <si>
    <t>inversión</t>
  </si>
  <si>
    <t>JEP-656-2021</t>
  </si>
  <si>
    <t>JEP-658-2021</t>
  </si>
  <si>
    <t>JEP-659-2021</t>
  </si>
  <si>
    <t>JEP-660-2021</t>
  </si>
  <si>
    <t>JEP-662-2021</t>
  </si>
  <si>
    <t>JEP-663-2021</t>
  </si>
  <si>
    <t>JEP-665-2021</t>
  </si>
  <si>
    <t>JEP-666-2021</t>
  </si>
  <si>
    <t>JEP-668-2021</t>
  </si>
  <si>
    <t>JEP-669-2021</t>
  </si>
  <si>
    <t>JEP-671-2021</t>
  </si>
  <si>
    <t>JEP-672-2021</t>
  </si>
  <si>
    <t>JEP-673-2021</t>
  </si>
  <si>
    <t>JEP-674-2021</t>
  </si>
  <si>
    <t>JEP-675-2021</t>
  </si>
  <si>
    <t>JEP-676-2021</t>
  </si>
  <si>
    <t>JEP-678-2021</t>
  </si>
  <si>
    <t>JEP-679-2021</t>
  </si>
  <si>
    <t>JEP-709-2021</t>
  </si>
  <si>
    <t>JEP-754-2021</t>
  </si>
  <si>
    <t>Yimer Julián Rodríguez Cabezas</t>
  </si>
  <si>
    <t>Denis Eduardo Barrozo Rojas</t>
  </si>
  <si>
    <t>Darwin Fabian Orjuela Gutierrez</t>
  </si>
  <si>
    <t>Maria Del Pilar Orjuela Trujillo</t>
  </si>
  <si>
    <t>Emirson Rodríguez Paredes </t>
  </si>
  <si>
    <t>Laura Johanna Ochoa Goméz</t>
  </si>
  <si>
    <t>MUNICIPIO DE ARMENIA - QUINDIO</t>
  </si>
  <si>
    <t>Servisoft.S.A</t>
  </si>
  <si>
    <t>Agencia de Viajes y Turismo A Volar LTDA</t>
  </si>
  <si>
    <t>Yeinson Javier Ospina Villamil</t>
  </si>
  <si>
    <t xml:space="preserve">Ana Maria Mancipe Montenegro </t>
  </si>
  <si>
    <t>Giannina Melissa Martinez Herrera</t>
  </si>
  <si>
    <t>Jorge Enrique Ochoa Gomez Cedula</t>
  </si>
  <si>
    <t>SOFTWARE shop DE COLOMBIA S.A.S</t>
  </si>
  <si>
    <t>GOLD SYS LTDA</t>
  </si>
  <si>
    <t>Jesús Hernando Amado Abril</t>
  </si>
  <si>
    <t>Martha Cristina Muñoz Córdoba</t>
  </si>
  <si>
    <t>María Fernanda Carabali</t>
  </si>
  <si>
    <t>Ramon José Mendoza Espinosa</t>
  </si>
  <si>
    <t>PANAMERICANA LIBRERIA Y PAPELERIA S.A.</t>
  </si>
  <si>
    <t>Prestar servicios profesionales para apoyar y acompañar al sistema autónomo de asesoría y defensa de la JEP en el poblamiento de la base de datos del inventario de beneficios ordenado por la SENIT 2 de 2019, así como su implementación, seguimiento y documentación en el modelo de soporte a los usuarios del inventario.</t>
  </si>
  <si>
    <t>Prestar servicios profesionales en el apoyo y acompañamiento a la Secretaría Ejecutiva en la contestación y seguimiento a acciones constitucionales y peticiones de contenido jurídico y demás asuntos relacionados con la Secretaría Ejecutiva propios de su competencia y en el marco de la JEP.</t>
  </si>
  <si>
    <t>Prestar servicios profesionales para apoyar al Departamento de Atención a Víctimas en la orientación y acompañamiento psicosocial a víctimas con interés legítimo y directo en los asuntos de competencia de la jurisdicción, atendiendo los enfoques diferenciales en la región de Tolima, Huila, Caquetá y Putumayo con sede en Ibagué</t>
  </si>
  <si>
    <t>Prestar servicios profesionales para apoyar a la subdirección de recursos físicos e infraestructura en el seguimiento y organización de la operación del almacén, así como en la actualización y migración de información al módulo de inventarios, para el seguimiento y control de los bienes e insumos para los grupos territoriales y la sede principal de la JEP.</t>
  </si>
  <si>
    <t>Aunar esfuerzos institucionales técnicos y tecnológicos entre la jurisdicción especial para la paz JEP y la alcaldía de Armenia Quindío para apoyar la presencia territorial de la JEP en la región para desarrollar sus servicios y el apoyo en la investigación y acusación judicial.</t>
  </si>
  <si>
    <t>Adquirir licencias de usuario por suscripción a perpetuidad para el sistema CONTI ECM para la gestión documental y administración de contenidos Mercurio y bolsa de horas para nuevos desarrollos.</t>
  </si>
  <si>
    <t>Adquisición de tiquetes aéreos nacionales e internacionales para el desplazamiento de los servidores públicos y contratistas de la JEP - UIA, TPYSJ, SE</t>
  </si>
  <si>
    <t>Prestar servicios profesionales para apoyar a la Subsecretaria Sjecutiva en los ejercicios de planeación, artículación fortalecimiento y seguimiento a las actividades misionales y de gestión de la misma y sus departamentos, así como al despliegue territorial, en cumplimiento de su actividad misional.</t>
  </si>
  <si>
    <t>Prestar servicios profesionales para apoyar jurídicamente a la Subdirección de Recursos Físicos e Infraestructura en el análisis de la información y revisión de documentos expedidos por la dependencia, así como en el acompañamiento a los tramites de competencia de la misma para la implementación del enfoque territorial y diferencial de la JEP</t>
  </si>
  <si>
    <t>Prestar servicios profesionales para apoyar y acompañar la Subdirección de Recursos Físicos e Infraestructura en las actividades que se deben adelantar para tramitar los desplazamientos requeridos para la implementación del enfoque territorial y diferencial de la JEP.</t>
  </si>
  <si>
    <t>Prestar servicios profesionales para el apoyo y acompañamiento a la subdirección de recursos físicos e infraestructura en el recibo, trámite y organización de las autorizaciones de desplazamiento de la JEP requeridas para la implementación del enfoque territorial y diferencial de la JEP.</t>
  </si>
  <si>
    <t>Adquisición de licencias para realizar búsqueda de textos de palabras claves dentro diferentes tipos de archivo como PDF, CSV, archivos comprimidos, entre otros.</t>
  </si>
  <si>
    <t xml:space="preserve">Adquisición del software AutoCAD Civil 3D.
</t>
  </si>
  <si>
    <t>Prestar servicios profesionales especializados para brindar apoyo a la subdirección de contratación en la asesoría y acompañamiento de los temas jurídicos y contractuales que le sean asignados.</t>
  </si>
  <si>
    <t>Prestar servicios profesionales para apoyar al Departamento de Atención a Víctimas para orientar, asesorar y acompañar a las víctimas con interés legítimo y directo en los asuntos de competencia de la jurisdicción, atendiendo los enfoques diferencial y psicosocial en la región de Huila, Caquetá, Putumayo y Tolima con sede en Neiva.</t>
  </si>
  <si>
    <t>Prestar servicios profesionales para apoyar al Departamento de Atención a Víctimas para orientar, asesorar y acompañar a las víctimas con interés legítimo y directo en los asuntos de competencia de la Jurisdicción, atendiendo los enfoques diferenciales y psicosocial en la región de Valle del Cauca, Cauca y Nariño con sede Buenaventura.</t>
  </si>
  <si>
    <t>Prestar servicios profesionales para apoyar y acompañar al despacho del subsecretario en el seguimiento a las órdenes judiciales asignadas a la Subsecretaría Ejecutiva, así como en la revisión y análisis de las decisiones proferidas por las salas y secciones de la JEP, además de los acuerdos adoptados por el Órgano de Gobierno.</t>
  </si>
  <si>
    <t>Aunar esfuerzos institucionales, recursos, capacidades y métodos, entre la unidad nacional de protección - unp y la jurisdicción especial para la paz JEP, para continuar con el apoyo en la implementación de las medidas de protección a víctimas, testigos y demás intervinientes en los procesos que adelanta LA JEP, teniendo en cuenta el enfoque diferencial, territorial y de género</t>
  </si>
  <si>
    <t>Adquisición equipo de computo, equipos audiovisuales y accesorios para la subdirección de comunicaciones de la jurisdicción especial para la paz, para el normal desarrollo de sus actividades misionales.</t>
  </si>
  <si>
    <t>Inversión / Funcionamiento</t>
  </si>
  <si>
    <t>JEP-680-2021</t>
  </si>
  <si>
    <t>Prestar servicios profesionales para apoyar y acompañar al departamento de atención a víctimas en la asesoría a las víctimas con interés legítimo y directo en los asuntos de competencia de la jurisdicción, sede principal.ND</t>
  </si>
  <si>
    <t>JEP-681-2021</t>
  </si>
  <si>
    <t>Natalia Quiroga Hernandez</t>
  </si>
  <si>
    <t>Prestar servicios profesionales para apoyar y acompañar al Departamento de Atención a Víctimas en la asesoría a las víctimas con interés legítimo y directo en los asuntos de competencia de la Jurisdicción, sede principal</t>
  </si>
  <si>
    <t>JEP-682-2021</t>
  </si>
  <si>
    <t>Manuel Alejandro Niño Fontecha</t>
  </si>
  <si>
    <t>Prestar servicios profesionales para apoyar y acompañar al departamento de atención a víctimas en la gestión administrativa y contractual, a fin de facilitar la asistencia material a víctimas atendiendo el enfoque diferencial.</t>
  </si>
  <si>
    <t>JEP-683-2021</t>
  </si>
  <si>
    <t>Jorge Fernando Vargas Rodríguez</t>
  </si>
  <si>
    <t>JEP-684-2021</t>
  </si>
  <si>
    <t>Ginna Briggitte Rusinque Pérez</t>
  </si>
  <si>
    <t>JEP-685-2021</t>
  </si>
  <si>
    <t>Prestar servicios profesionales para apoyar y acompañar la gestión administrativa requerida para el cumplimiento de las funciones del departamento de atención a víctimas.</t>
  </si>
  <si>
    <t>JEP-686-2021</t>
  </si>
  <si>
    <t>Alejandro Quintero Salazar</t>
  </si>
  <si>
    <t>Apoyar y acompañar la transcripción de versiones voluntarias rendidas en el marco de los casos priorizados por la sala de reconocimiento de verdad, de responsabilidad y de determinación de los hechos y conductas.</t>
  </si>
  <si>
    <t>JEP-687-2021</t>
  </si>
  <si>
    <t>JEP-688-2021</t>
  </si>
  <si>
    <t>Andres Felipe Ramirez Dueñas</t>
  </si>
  <si>
    <t>Apoyar y acompañar la transcripción de versiones voluntarias rendidas en el marco de los casos priorizados por la sala de reconocimiento de verdad, de responsabilidad y de determinación de los hechos y conductas</t>
  </si>
  <si>
    <t>JEP-689-2021</t>
  </si>
  <si>
    <t>JEP-690-2021</t>
  </si>
  <si>
    <t>JEP-691-2021</t>
  </si>
  <si>
    <t>Daniela Andrea Monroy Jaime</t>
  </si>
  <si>
    <t>JEP-692-2021</t>
  </si>
  <si>
    <t>Daniela Estefanía Aponte Rodríguez</t>
  </si>
  <si>
    <t>JEP-693-2021</t>
  </si>
  <si>
    <t xml:space="preserve">Laura Melisa Ayala Ruiz </t>
  </si>
  <si>
    <t>JEP-694-2021</t>
  </si>
  <si>
    <t>John Sebastián Vargas Peña</t>
  </si>
  <si>
    <t>JEP-695-2021</t>
  </si>
  <si>
    <t xml:space="preserve">Lina María Mayo Caicedo </t>
  </si>
  <si>
    <t>JEP-696-2021</t>
  </si>
  <si>
    <t>Lizeth Yohana Pinto Espinosa</t>
  </si>
  <si>
    <t>JEP-697-2021</t>
  </si>
  <si>
    <t>JEP-698-2021</t>
  </si>
  <si>
    <t>JEP-699-2021</t>
  </si>
  <si>
    <t>JEP-700-2021</t>
  </si>
  <si>
    <t>Yesid Arnulfo Mejía Chamorro</t>
  </si>
  <si>
    <t>Prestar servicios profesionales para apoyar al DAV en la orientación y acompañamiento psicosocial a víctimas, atendiendo los enfoques diferenciales en la región de Nariño, Valle del Cauca y Cauca con sede en San Juan de Pasto</t>
  </si>
  <si>
    <t>JEP-701-2021</t>
  </si>
  <si>
    <t>Prestar servicios profesionales para apoyar al departamento de atención a víctimas para orientar, asesorar y acompañar a las víctimas con interés legítimo y directo en los asuntos de competencia de la jurisdicción, atendiendo los enfoques diferenciales y psicosocial en la región de cauca, valle del cauca y Nariño con sede en Popayán.</t>
  </si>
  <si>
    <t>JEP-702-2021</t>
  </si>
  <si>
    <t xml:space="preserve">José Manuel Díaz Soto </t>
  </si>
  <si>
    <t>Prestar servicios profesionales para apoyar al GRAI en la definición de categorías jurídicas a las distintas líneas de investigación priorizadas, en las labores de agrupación y concentración de hechos para la imputación penal y penal internacional.</t>
  </si>
  <si>
    <t>JEP-703-2021</t>
  </si>
  <si>
    <t>Prestar servicios profesionales para apoyar al GRAI en el trámite y gestión administrativa de solicitudes, requerimientos, correspondencia, informes, entre otras, como mecanismo para el apoyo a la jefatura del grai, los equipos técnicos de la dependencia y las líneas de investigación priorizadas, facilitando el desarrollo de tareas y toma de decisiones de la magistratura.</t>
  </si>
  <si>
    <t>JEP-704-2021</t>
  </si>
  <si>
    <t>JEP-705-2021</t>
  </si>
  <si>
    <t>JEP-706-2021</t>
  </si>
  <si>
    <t>Paula Martínez Cortés Cédula</t>
  </si>
  <si>
    <t>Prestar servicios profesionales para apoyar al GRAI en desarrollo de las líneas de investigación priorizadas y a los equipos técnicos de la dependencia con insumos técnicos, analíticos y documentales requeridos para la implementación de distintas etapas de priorización de nuevos macrocasos en atención a los lineamientos de la magistratura.</t>
  </si>
  <si>
    <t>JEP-707-2021</t>
  </si>
  <si>
    <t xml:space="preserve">Andrés Felipe Manosalva Correa </t>
  </si>
  <si>
    <t>JEP-708-2021</t>
  </si>
  <si>
    <t xml:space="preserve">Juliana Robles Gómez </t>
  </si>
  <si>
    <t>JEP-712-2021</t>
  </si>
  <si>
    <t>Ana Teresa Vergara Casama </t>
  </si>
  <si>
    <t>Prestar servicios profesionales especializados en enfoque étnico racial para apoyar y acompañar a la secretaria ejecutiva de la JEP en la gestión territorial con los pueblos indígenas en la región de Urabá, Bajo Atrato y Darién, en el marco de la misionalidad de la entidad.</t>
  </si>
  <si>
    <t>JEP-713-2021</t>
  </si>
  <si>
    <t>Ana Yensi Ibarguen</t>
  </si>
  <si>
    <t>Prestar servicios profesionales especializados en enfoque étnico racial para apoyar y acompañar a la secretaria ejecutiva de la JEP en la gestión territorial con las comunidades negras, afrocolombianas, raizales y palenqueras en los departamentos del Cauca y Valle del Cauca en el marco de la misionalidad de la Entidad.</t>
  </si>
  <si>
    <t>JEP-714-2021</t>
  </si>
  <si>
    <t>Leiner Stiven Guerrero Sinisterra</t>
  </si>
  <si>
    <t>Prestar servicios profesionales especializados en enfoque étnico racial para apoyar y acompañar a la Secretaria Ejecutiva de la JEP en la gestión territorial con las comunidades negras, afrocolombianas, raizales y palenqueras del Departamento de Nariño en el marco de la misionalidad de la Entidad.</t>
  </si>
  <si>
    <t>JEP-715-2021</t>
  </si>
  <si>
    <t>Prestar servicios profesionales especializados en enfoque étnico racial para apoyar y acompañar a la secretaria ejecutiva de la JEP en la gestión territorial con los pueblos indígenas en el departamento de Nariño, en el marco de la misionalidad de la entidad</t>
  </si>
  <si>
    <t>JEP-716-2021</t>
  </si>
  <si>
    <t>Prestar servicios profesionales para apoyar y acompañar jurídicamente al Departamento de Gestión Territorial en proyectos, procesos y procedimientos a cargo de la dependencia, así como en el seguimiento a la respuesta y asistencia técnica a necesidades de la actividad judicial de la JEP en territorio</t>
  </si>
  <si>
    <t>JEP-717-2021</t>
  </si>
  <si>
    <t>Laura Hernández González</t>
  </si>
  <si>
    <t>Prestar servicios profesionales para apoyar a la Subdirección de Planeación en la planeación presupuestal y financiera y la gestión de inversión en articulación con la planeación estratégica y operativa de la entidad</t>
  </si>
  <si>
    <t>JEP-718-2021</t>
  </si>
  <si>
    <t>JEP-719-2021</t>
  </si>
  <si>
    <t>Prestar los servicios profesionales para apoyar y acompañar la gestión del grupo de apoyo legal y administrativo de la unidad de investigación y acusación en las labores administrativas y apoyo a la supervisión del convenio de cooperación que permiten el posicionamiento de la Jurisdicción Especial para la Paz a través de los grupos territoriales</t>
  </si>
  <si>
    <t>JEP-720-2021</t>
  </si>
  <si>
    <t>Edna Carolina Mayorga Sánchez</t>
  </si>
  <si>
    <t>Prestar servicios profesionales especializados para apoyar y acompañar la implementación de los lineamientos para la aplicación del enfoque territorial de la secretaria ejecutiva de la JEP en el departamento de amazonas, en el marco de la misión y consolidación de la entidad.</t>
  </si>
  <si>
    <t>JEP-721-2021</t>
  </si>
  <si>
    <t>Prestación de servicios profesionales para apoyar y acompañar al departamento SAAD comparecientes en las gestiones administrativas a su cargo.</t>
  </si>
  <si>
    <t>JEP-722-2021</t>
  </si>
  <si>
    <t>JEP-723-2021</t>
  </si>
  <si>
    <t>Maria Lucia Vargas Pardo</t>
  </si>
  <si>
    <t>JEP-724-2021</t>
  </si>
  <si>
    <t>JEP-725-2021</t>
  </si>
  <si>
    <t>Loren Tatiana Jiménez Chavarro</t>
  </si>
  <si>
    <t>Prestación de servicios profesionales para apoyar y acompañar al departamento SAAD comparecientes en las gestiones administrativas a su cargo relacionadas con el acopio, compilación y manejo de información.</t>
  </si>
  <si>
    <t>JEP-726-2021</t>
  </si>
  <si>
    <t>Prestación de servicios para apoyar la gestión administrativa del departamento SAAD comparecientes.</t>
  </si>
  <si>
    <t>JEP-727-2021</t>
  </si>
  <si>
    <t>Prestación de servicios para acompañar la gestión administrativa del departamento SAAD comparecientes en asuntos relacionados con el apoyo a la supervisión de los contratos del departamento.</t>
  </si>
  <si>
    <t>JEP-728-2021</t>
  </si>
  <si>
    <t>Martha Liliana Forero Orozco</t>
  </si>
  <si>
    <t>Prestación de servicios para apoyar la gestión administrativa del departamento SAAD comparecientes relacionada con la operación logística, del departamento.</t>
  </si>
  <si>
    <t>JEP-729-2021</t>
  </si>
  <si>
    <t>Prestar servicios profesionales para apoyar y acompañar en los procesos de mejoramiento de la gestión judicial de la secretaria general judicial.</t>
  </si>
  <si>
    <t>JEP-730-2021</t>
  </si>
  <si>
    <t>JEP-731-2021</t>
  </si>
  <si>
    <t>Ángela Julieth Cardozo Veira</t>
  </si>
  <si>
    <t>JEP-732-2021</t>
  </si>
  <si>
    <t>Carlos Alberto Jaramillo Portilla </t>
  </si>
  <si>
    <t>JEP-733-2021</t>
  </si>
  <si>
    <t>JEP-734-2021</t>
  </si>
  <si>
    <t>JEP-735-2021</t>
  </si>
  <si>
    <t>Duván Andrés Correa Campiño</t>
  </si>
  <si>
    <t>JEP-736-2021</t>
  </si>
  <si>
    <t>Efrén Darío Balaguera</t>
  </si>
  <si>
    <t>JEP-737-2021</t>
  </si>
  <si>
    <t>JEP-738-2021</t>
  </si>
  <si>
    <t>Francy Lorena Pinto Carrillo</t>
  </si>
  <si>
    <t>JEP-739-2021</t>
  </si>
  <si>
    <t>JEP-740-2021</t>
  </si>
  <si>
    <t>JEP-741-2021</t>
  </si>
  <si>
    <t>Kelly Tatiana Riaño Olivalle</t>
  </si>
  <si>
    <t>JEP-742-2021</t>
  </si>
  <si>
    <t>Lina Maryory Duque Ballén</t>
  </si>
  <si>
    <t>JEP-743-2021</t>
  </si>
  <si>
    <t>JEP-744-2021</t>
  </si>
  <si>
    <t>María Kamila Hernández Hidalgo</t>
  </si>
  <si>
    <t>JEP-745-2021</t>
  </si>
  <si>
    <t>JEP-746-2021</t>
  </si>
  <si>
    <t>JEP-749-2021</t>
  </si>
  <si>
    <t xml:space="preserve">
Prestación de servicios profesionales para apoyar y acompañar al departamento SAAD comparecientes en las gestiones administrativas a su cargo.</t>
  </si>
  <si>
    <t>JEP-750-2021</t>
  </si>
  <si>
    <t>Nadia Marcela Rivera Monsalve</t>
  </si>
  <si>
    <t>Prestar servicios profesionales para la recepción, revisión y liquidación de viáticos, gastos de viaje y gastos de desplazamiento, y registro de transacciones en el SIIF Nación para la implementación del punto 5 del acuerdo final.</t>
  </si>
  <si>
    <t>JEP-751-2021</t>
  </si>
  <si>
    <t>Adriana Patricia Pérez Morales</t>
  </si>
  <si>
    <t>Prestar servicios profesionales para apoyar al departamento de enfoques diferenciales en la implementación del enfoque diferencial de género y al plan de acción en el marco de la política de igualdad y no discriminación por razones de sexo, género, identidad de género, expresión de género y orientación sexual de la jurisdicción especial para la paz.</t>
  </si>
  <si>
    <t>JEP-752-2021</t>
  </si>
  <si>
    <t>Alba Simbaqueba Torres</t>
  </si>
  <si>
    <t>Prestar servicios profesionales para apoyar al departamento de enfoques diferenciales en el desarrollo de la estrategia para la implementación del enfoque diferencial étnico- racial con énfasis en pueblos indígenas, en el marco de los ejes de interés estratégico de la JEP.</t>
  </si>
  <si>
    <t>JEP-753-2021</t>
  </si>
  <si>
    <t>Ginny Katherine Alba Medina</t>
  </si>
  <si>
    <t>Prestar servicios profesionales para apoyar al departamento de enfoques diferenciales en la elaboración y revisión de documentos jurídicos de la dependencia, así como en la asesoría jurídica en los procedimientos que adelanta la dependencia.</t>
  </si>
  <si>
    <t>JEP-755-2021</t>
  </si>
  <si>
    <t>JEP-756-2021</t>
  </si>
  <si>
    <t>JEP-757-2021</t>
  </si>
  <si>
    <t>JEP-758-2021</t>
  </si>
  <si>
    <t>JEP-762-2021</t>
  </si>
  <si>
    <t>JEP-763-2021</t>
  </si>
  <si>
    <t>JEP-764-2021</t>
  </si>
  <si>
    <t>JEP-765-2021</t>
  </si>
  <si>
    <t>JEP-766-2021</t>
  </si>
  <si>
    <t>Henry Alberto Romero Correa</t>
  </si>
  <si>
    <t>JEP-767-2021</t>
  </si>
  <si>
    <t>Karen Lucia Álvarez Ricardo</t>
  </si>
  <si>
    <t>JEP-768-2021</t>
  </si>
  <si>
    <t>Leidy Tatiana Hernández López</t>
  </si>
  <si>
    <t>JEP-769-2021</t>
  </si>
  <si>
    <t>David Leonardo Gamboa Díaz</t>
  </si>
  <si>
    <t>JEP-770-2021</t>
  </si>
  <si>
    <t>Alexander Arias Castrillón</t>
  </si>
  <si>
    <t xml:space="preserve">	Prestación de servicios profesionales en la asesoría jurídica, atención integral y defensa técnica judicial a las personas que comparezcan ante las salas y secciones de la JEP, teniendo en cuenta los enfoques diferencial</t>
  </si>
  <si>
    <t>JEP-771-2021</t>
  </si>
  <si>
    <t>JEP-772-2021</t>
  </si>
  <si>
    <t>JEP-773-2021</t>
  </si>
  <si>
    <t>JEP-774-2021</t>
  </si>
  <si>
    <t>JEP-775-2021</t>
  </si>
  <si>
    <t>Sandra Angelica Roció Cuevas Meléndez</t>
  </si>
  <si>
    <t>JEP-776-2021</t>
  </si>
  <si>
    <t>JEP-777-2021</t>
  </si>
  <si>
    <t>JEP-778-2021</t>
  </si>
  <si>
    <t>JEP-779-2021</t>
  </si>
  <si>
    <t>JEP-782-2021</t>
  </si>
  <si>
    <t>Lida Tatiana Díaz Velasquez</t>
  </si>
  <si>
    <t>Prestación de servicios profesionales para brindar asistencia técnica a las actuaciones y decisiones judiciales propias de la justicia transicional y restaurativa JEP en los procesos de validación de información aplicando herramientas jurídicas y conceptuales que permitan fortalecer la calidad de la información y la oportunidad de respuesta en la consolidación de los inventarios de sentencias de los que trata la ruta de sustitución de la sanción penal.</t>
  </si>
  <si>
    <t>JEP-783-2021</t>
  </si>
  <si>
    <t>Andrea Carolina Perdomo Valbuena</t>
  </si>
  <si>
    <t>JEP-784-2021</t>
  </si>
  <si>
    <t>Juliana Alejandra Gongora Gomez</t>
  </si>
  <si>
    <t>JEP-785-2021</t>
  </si>
  <si>
    <t>JEP-786-2021</t>
  </si>
  <si>
    <t>Prestación de servicios técnicos profesionales para apoyar las actuaciones y decisiones judiciales propias de la justicia transicional y restaurativa jep en materia de gestión documental y soporte a los procesos administrativos que se requieran para el adecuado funcionamiento de los inventarios de sentencias de los que trata la ruta de sustitución de la sanción penal.</t>
  </si>
  <si>
    <t>JEP-788-2021</t>
  </si>
  <si>
    <t>Prestación de servicios profesionales para apoyar y acompañar las actuaciones y decisiones judiciales propias de la justicia transicional y restaurativa jep, en materia de gestión y validación técnica de información en el proceso de consolidación de los inventarios de sentencias de los que trata la ruta de sustitución de la sanción pena.</t>
  </si>
  <si>
    <t>JEP-789-2021</t>
  </si>
  <si>
    <t>Prestación de servicios profesionales para brindar asistencia técnica a las actuaciones y decisiones judiciales propias de la justicia transicional y restaurativa jep en el poblamiento de la base de datos de los inventarios de sentencias de los que trata la ruta de sustitución de la sanción penal.</t>
  </si>
  <si>
    <t>JEP-790-2021</t>
  </si>
  <si>
    <t>JEP-791-2021</t>
  </si>
  <si>
    <t>Prestar servicios profesionales especializados para acompañar y apoyar en materia jurídica a la Secretaría Ejecutiva, en el seguimiento estratégico-misional de los asuntos jurídicos relacionados con Subsecretaría y sus departamentos.</t>
  </si>
  <si>
    <t>JEP-792-2021</t>
  </si>
  <si>
    <t>Christian Kamilo López Patiño</t>
  </si>
  <si>
    <t>Prestar servicios profesionales para apoyar y acompañar a la Subsecretaría Ejecutiva en el seguimiento jurídico misional de los proyectos, procesos y procedimientos, así como en la respuesta y revisión de documentos técnicos que están sujetos a aprobación de la Secretaría Ejecutiva.</t>
  </si>
  <si>
    <t>JEP-793-2021</t>
  </si>
  <si>
    <t>Prestar servicios profesionales a la Subsecretaria Ejecutiva en el apoyo y acompañamiento a la ejecución de los proyectos contratados en cumplimiento de las obligaciones misionales de la Subsecretaria Ejecutiva.</t>
  </si>
  <si>
    <t>JEP-794-2021</t>
  </si>
  <si>
    <t>Yon Federico Cadín Abaunza</t>
  </si>
  <si>
    <t>JEP-795-2021</t>
  </si>
  <si>
    <t>Paula Andrea Guerra Ramírez</t>
  </si>
  <si>
    <t>JEP-796-2021</t>
  </si>
  <si>
    <t>JEP-797-2021</t>
  </si>
  <si>
    <t>JEP-798-2021</t>
  </si>
  <si>
    <t>JEP-799-2021</t>
  </si>
  <si>
    <t>Yinet Alexandra Zea Galindo</t>
  </si>
  <si>
    <t>JEP-800-2021</t>
  </si>
  <si>
    <t>Jhon Eduard Garzón Ángel</t>
  </si>
  <si>
    <t>JEP-801-2021</t>
  </si>
  <si>
    <t>Estefanía Gómez Vanegas</t>
  </si>
  <si>
    <t>JEP-802-2021</t>
  </si>
  <si>
    <t>William Eduardo Álvarez Riveros</t>
  </si>
  <si>
    <t>JEP-803-2021</t>
  </si>
  <si>
    <t>JEP-804-2021</t>
  </si>
  <si>
    <t>Andrea Estefanía Viveros Riascos</t>
  </si>
  <si>
    <t>JEP-805-2021</t>
  </si>
  <si>
    <t>María Teresa González Vergara</t>
  </si>
  <si>
    <t>JEP-806-2021</t>
  </si>
  <si>
    <t>Prestar servicios profesionales para apoyar y acompañar las salas de justicia y sus respectivas presidencias en los procesos de mejoramiento de la gestión judicial.</t>
  </si>
  <si>
    <t>JEP-807-2021</t>
  </si>
  <si>
    <t>Prestar servicios  profesionales especializados para acompañar y apoyar a la Subsecretaría ejecutiva para la aplicación de metodologías de análisis de información cuantitativa y cualitativa del proceso de verificación y certificación de trabajos, obras y actividades con contenido reparador o restaurativo (TOAR) y del seguimiento al régimen de condicionalidad.</t>
  </si>
  <si>
    <t>JEP-808-2021</t>
  </si>
  <si>
    <t>Prestar servicios a la Subsecretaría Ejecutiva en la elaboración de informes, recepción, clasificación y consolidación de información, en el apoyo al trámite de los ejercicios de planeación y su sistematización, y en las demás actividades que hacen parte de las funciones operativas del despacho.</t>
  </si>
  <si>
    <t>JEP-811-2021</t>
  </si>
  <si>
    <t>Fernando José Llanos Coronel</t>
  </si>
  <si>
    <t xml:space="preserve">	Prestar servicios profesionales para el apoyo y acompañamiento tecnológico y en el procesamiento de información de la Secretaría General Judicial.</t>
  </si>
  <si>
    <t>JEP-812-2021</t>
  </si>
  <si>
    <t>Laura Camila Carrillo Mariño</t>
  </si>
  <si>
    <t>JEP-813-2021</t>
  </si>
  <si>
    <t xml:space="preserve">Laura Vanessa Patiño Ocampo </t>
  </si>
  <si>
    <t>JEP-814-2021</t>
  </si>
  <si>
    <t>Leinekeer Douglas Correa Ureche</t>
  </si>
  <si>
    <t xml:space="preserve">	Prestar servicios profesionales para apoyar y acompañar en los procesos de mejoramiento de la gestión judicial de la Secretaria General Judicial</t>
  </si>
  <si>
    <t>JEP-815-2021</t>
  </si>
  <si>
    <t>JEP-816-2021</t>
  </si>
  <si>
    <t>Michael Giovanni Caballero Rodríguez</t>
  </si>
  <si>
    <t>JEP-834-2021</t>
  </si>
  <si>
    <t>Yulieth Liliana Mesa Albarracin</t>
  </si>
  <si>
    <t>Prestación de servicios profesionales en la asesoría jurídica, atención integral y defensa técnica judicial a las personas que comparezcan ante las salas y secciones de la jep, teniendo en cuenta los enfoques diferenciales</t>
  </si>
  <si>
    <t>JEP-817-2021</t>
  </si>
  <si>
    <t>JEP-818-2021</t>
  </si>
  <si>
    <t>Prestar servicios profesionales especializados y acompañamiento jurídico a la secretaría ejecutiva de la JEP, en la expedición de conceptos y demás documentos que le sean solicitados, así como la orientación y apoyo jurídico en los asuntos que se constituyan en temas prioritarios y de alto impacto para el cumplimiento de la misión de la JEP.</t>
  </si>
  <si>
    <t>JEP-819-2021</t>
  </si>
  <si>
    <t>JEP-820-2021</t>
  </si>
  <si>
    <t>Gilberto Andrés Aguilera Romero</t>
  </si>
  <si>
    <t>JEP-821-2021</t>
  </si>
  <si>
    <t>Davidernesto Quintero Otalvaro</t>
  </si>
  <si>
    <t>JEP-822-2021</t>
  </si>
  <si>
    <t xml:space="preserve">Andrea Pelaez Ovalle </t>
  </si>
  <si>
    <t>JEP-823-2021</t>
  </si>
  <si>
    <t>Prestar servicios profesionales para apoyar y acompañar la gestión del grupo de relacionamiento y comunicaciones como camarógrafo y editor de contenidos audiovisuales con relación a la capacidad investigativa y demás funciones a cargo de la UIA.</t>
  </si>
  <si>
    <t>JEP-824-2021</t>
  </si>
  <si>
    <t>Karem Denysse Ríos Chavera</t>
  </si>
  <si>
    <t>JEP-825-2021</t>
  </si>
  <si>
    <t>JEP-826-2021</t>
  </si>
  <si>
    <t>Jenny Patricia Reyes González</t>
  </si>
  <si>
    <t>JEP-828-2021</t>
  </si>
  <si>
    <t>Prestar servicios profesionales especializados en enfoque étnico racial para apoyar y acompañar a la secretaria ejecutiva de la JEP en la gestión territorial con las comunidades negras, afrocolombianas, raizales y palenqueras en la región de Urabá, Bajo Atrato y Darién, en el marco de la misionalidad de la entidad.</t>
  </si>
  <si>
    <t>JEP-829-2021</t>
  </si>
  <si>
    <t>Prestar servicios profesionales especializados en enfoque étnico racial para apoyar y acompañar a la Secretaria Ejecutiva de la JEP en la gestión territorial con los pueblos indígenas en los departamentos del Cauca y Valle del Cauca en el marco de la misionalidad de la Entidad</t>
  </si>
  <si>
    <t>JEP-830-2021</t>
  </si>
  <si>
    <t>Prestar servicios profesionales al departamento de SAAD representación víctimas para apoyar y acompañar la planeación, articulación, fortalecimiento y seguimiento a las actividades misionales del departamento, así como en su despliegue territorial, en cumplimiento del plan operativo del departamento.</t>
  </si>
  <si>
    <t>JEP-831-2021</t>
  </si>
  <si>
    <t>JEP-832-2021</t>
  </si>
  <si>
    <t>María Camila Orozco Zuluaga</t>
  </si>
  <si>
    <t>JEP-833-2021</t>
  </si>
  <si>
    <t xml:space="preserve">Viviana Agredo Campo </t>
  </si>
  <si>
    <t>JEP-835-2021</t>
  </si>
  <si>
    <t>Darwin Esneyder Arias Garcia</t>
  </si>
  <si>
    <t>JEP-836-2021</t>
  </si>
  <si>
    <t>Cesar Arnulfo Pinilla Orejana</t>
  </si>
  <si>
    <t>JEP-837-2021</t>
  </si>
  <si>
    <t>JEP-838-2021</t>
  </si>
  <si>
    <t>JEP-839-2021</t>
  </si>
  <si>
    <t>Prestación de servicios profesionales para apoyar y acompañar al departamento Saad Comparecientes en el seguimiento y apoyo al equipo jurídico encargado de brindar asesoría jurídica y defensa técnica judicial a los comparecientes ante las diferentes salas y secciones de la JEP</t>
  </si>
  <si>
    <t>JEP-840-2021</t>
  </si>
  <si>
    <t>Laura Daniela Garzón Chavarro</t>
  </si>
  <si>
    <t>JEP-841-2021</t>
  </si>
  <si>
    <t>Prestación de servicios profesionales para apoyar al Departamento de SAAD Comparecientes en la aplicación de los lineamientos para la defensa técnica y brindar la defensa judicial de los comparecientes miembros de Fuerza Pública que comparezcan ante las Salas y Secciones de la JEP</t>
  </si>
  <si>
    <t>JEP-842-2021</t>
  </si>
  <si>
    <t xml:space="preserve">Daren Marcelo Salazar Alonso </t>
  </si>
  <si>
    <t>Prestar servicios para apoyar y acompañar al Departamento de Atención al Ciudadano en el desarrollo de las actividades relacionadas con recepción, tipificación, asignación y reportes estadísticos de las PQRSDF dentro de los sistemas de la entidad.</t>
  </si>
  <si>
    <t>JEP-843-2021</t>
  </si>
  <si>
    <t>Maria Alejandra Cerpa Gomez</t>
  </si>
  <si>
    <t>Prestar servicios profesionales para apoyar y acompañar al Departamento de Atención al Ciudadano en la elaboración de actos administrativos y respuestas a las PQRSDF, con base en las normas legales vigentes y los lineamientos jurídicos implementados.</t>
  </si>
  <si>
    <t>JEP-844-2021</t>
  </si>
  <si>
    <t>Prestar servicios profesionales para apoyar y acompañar al Departamento de Atención al Ciudadano en el análisis de los datos y uso de herramientas tecnológicas para mejorar el seguimiento y control de las PQRSDF.</t>
  </si>
  <si>
    <t>JEP-845-2021</t>
  </si>
  <si>
    <t>Ana Maria Pico Cruz</t>
  </si>
  <si>
    <t>JEP-847-2021</t>
  </si>
  <si>
    <t>Irene Elizabeth Nariño Hernández</t>
  </si>
  <si>
    <t>JEP-848-2021</t>
  </si>
  <si>
    <t>Jeison Orlando Pava Reyes</t>
  </si>
  <si>
    <t>Prestación de servicios profesionales en la asesoría jurídica, atención integral y defensa técnica judicial a las personas que comparezcan ante las salas y secciones de la jep, teniendo en cuenta los enfoques diferenciales.</t>
  </si>
  <si>
    <t>JEP-849-2021</t>
  </si>
  <si>
    <t>Rober Asprilla Gomez</t>
  </si>
  <si>
    <t>JEP-850-2021</t>
  </si>
  <si>
    <t>Emirson Rodriguez Paredes</t>
  </si>
  <si>
    <t>JEP-851-2021</t>
  </si>
  <si>
    <t>Prestar servicios profesionales especializados para acompañar y apoyar a la Subsecretaría Ejecutiva en la certificación de trabajos, obras y actividades (toar), con contenido reparador, seguimiento al régimen de condicionalidad y sanciones propias, con énfasis en los procesos y procedimientos jurídicos relacionados con la garantía de los derechos de las víctimas y del debido proceso a los comparecientes y con la implementación de políticas públicas de atención a las víctimas e implementación del acuerdo de paz</t>
  </si>
  <si>
    <t>JEP-852-2021</t>
  </si>
  <si>
    <t>Andrea Salamanca Rodriguez</t>
  </si>
  <si>
    <t>Prestar servicios de apoyo al departamento de SAAD víctimas en el seguimiento logístico, la elaboración de informes técnicos y el apoyo a la supervisión de contratos y convenios a cargo del departamento.</t>
  </si>
  <si>
    <t>JEP-854-2021</t>
  </si>
  <si>
    <t>Vanessa Arango Cano</t>
  </si>
  <si>
    <t>Prestar servicios profesionales para apoyar al departamento de enfoques diferenciales en el reporte, seguimiento y monitoreo de las herramientas y procesos administrativos y financieros del departamento.</t>
  </si>
  <si>
    <t>JEP-855-2021</t>
  </si>
  <si>
    <t xml:space="preserve">Andrés Felipe Medina Caballero </t>
  </si>
  <si>
    <t>JEP-856-2021</t>
  </si>
  <si>
    <t>Andres Felipe Prieto Méndez</t>
  </si>
  <si>
    <t>Prestar los servicios profesionales para el apoyo y acompañamiento en la preparación y remisión de información contractual y financiera solicitada por la contraloría general de la república en el marco de la circular 005 de 2021.</t>
  </si>
  <si>
    <t>JEP-857-2021</t>
  </si>
  <si>
    <t>Gustavo Hernández Guzman</t>
  </si>
  <si>
    <t>JEP-858-2021</t>
  </si>
  <si>
    <t>JEP-859-2021</t>
  </si>
  <si>
    <t>JEP-861-2021</t>
  </si>
  <si>
    <t>Carolina Hernandez Arango</t>
  </si>
  <si>
    <t>Prestar servicios profesionales para apoyar y acompañar a la Comisión Territorial y Ambiental en la gestión de las actividades derivadas del Plan Operativo de Acción 2021.</t>
  </si>
  <si>
    <t>JEP-862-2021</t>
  </si>
  <si>
    <t>Prestar servicios profesionales para acompañar al Departamento de SAAD Víctimas a fin de facilitar la actualización y desarrollo de actividades de capacitación de los abogados registrados en el SAAD conforme a las necesidades del 2021.</t>
  </si>
  <si>
    <t>JEP-863-2021</t>
  </si>
  <si>
    <t>Carolina Silva Ortiz</t>
  </si>
  <si>
    <t>JEP-864-2021</t>
  </si>
  <si>
    <t>José David Méndez Martínez</t>
  </si>
  <si>
    <t>JEP-865-2021</t>
  </si>
  <si>
    <t>Andrea Carolina Bello Tocancipá</t>
  </si>
  <si>
    <t>JEP-866-2021</t>
  </si>
  <si>
    <t>Yinna Fernanda Figueredo Urrea</t>
  </si>
  <si>
    <t>JEP-870-2021</t>
  </si>
  <si>
    <t>Prestar servicios profesionales especializados para apoyar la implementación y mejoras del sistema de gestión documental de la JEP, las actividades y proyectos estratégicos que adelante la secretaria ejecutiva a través de la dirección de tecnologías de la información y las comunicaciones, y adelantar el acompañamiento y relacionamiento de la JEP con el patrimonio autónomo - fondo Colombia en paz (PA-FCP), respecto de los contratos en ejecución para la subcuenta JEP.</t>
  </si>
  <si>
    <t>JEP-781-2021</t>
  </si>
  <si>
    <t>JEP-780-2021</t>
  </si>
  <si>
    <t xml:space="preserve">CONTROLES
EMPRESARIALES S.A.S </t>
  </si>
  <si>
    <t>CANAL REGIONAL DE TELEVISION TEVEANDINA LTDA</t>
  </si>
  <si>
    <t>Contratar el desarrollo de la funcionalidad para el registro de las propuestas de TOAR, validación, seguimiento y observaciones a estas propuestas por parte de las Victimas, adicionalmente migraciones, pruebas y ajustes del Sistema de Información VISTA</t>
  </si>
  <si>
    <t>JEP-853-2021</t>
  </si>
  <si>
    <t>Prestar el servicio de certificado digital, estampa cronológica, firma digital y correo electrónico certificado de la jurisdicción especial para la paz.</t>
  </si>
  <si>
    <t>JEP-860-2021</t>
  </si>
  <si>
    <t>Aunar esfuerzos institucionales, recursos, capacidades y métodos entre la unidad nacional de protección -unp y la jurisdicción especial para la paz- jep, que permitan implementar con enfoque preventivo, la adecuada protección individual de la vida e integridad de los magistrados y magistradas del tribunal y salas de justicia, la(el) secretaria(o) ejecutiva(o) y el(la) director(a) y fiscales de la unidad de investigación y acusación de la jep, a quienes en razón del cargo o su nivel de riesgo ext.</t>
  </si>
  <si>
    <t>JEP-869-2021</t>
  </si>
  <si>
    <t>ADC DECORACIONES LIMITADA</t>
  </si>
  <si>
    <t>Suministro e instalación de bienes para el funcionamiento de las oficinas de la Jurisdicción Especial para la Paz.</t>
  </si>
  <si>
    <t>JEP-867-2021</t>
  </si>
  <si>
    <t>JEP-711-2021</t>
  </si>
  <si>
    <t>JEP-810-2021</t>
  </si>
  <si>
    <t>JEP-809-2021</t>
  </si>
  <si>
    <t>JEP-748-2021</t>
  </si>
  <si>
    <t>JEP-677-2021</t>
  </si>
  <si>
    <t>JEP-846-2021</t>
  </si>
  <si>
    <t>JEP-747-2021</t>
  </si>
  <si>
    <t>JEP-868-2021</t>
  </si>
  <si>
    <t>JEP-871-2021</t>
  </si>
  <si>
    <t>JEP-872-2021</t>
  </si>
  <si>
    <t>20 Otros</t>
  </si>
  <si>
    <t>3 Compraventa y/o suministro</t>
  </si>
  <si>
    <t>14 Prestación de servicios</t>
  </si>
  <si>
    <t>SOLUCIONES ICG S.A.S.</t>
  </si>
  <si>
    <t>ESRI COLOMBIA SAS</t>
  </si>
  <si>
    <t>CONVIL SOLUCIONES S.A.S.</t>
  </si>
  <si>
    <t>Geosystem Ingenieria S.A.S</t>
  </si>
  <si>
    <t>AQSERV SAS</t>
  </si>
  <si>
    <t>EMERMEDICA SA SERVICIOS DE AMBULANCIA PREPAGADOS</t>
  </si>
  <si>
    <t>IOCOM LTDA</t>
  </si>
  <si>
    <t>PANAMERICANA LIBRERÍA Y PAPELERÍA S.A.</t>
  </si>
  <si>
    <t>INTERNET SOLUTIONS S.A.S.</t>
  </si>
  <si>
    <t>MEGACAD INGENIERÍA Y SISTEMAS SAS</t>
  </si>
  <si>
    <t>Adquirir la renovación de las Licencias ABBYY.</t>
  </si>
  <si>
    <t>Adquirir la renovación de las licencias ArcGis</t>
  </si>
  <si>
    <t>Adquisición de elementos necesarios para las actividades investigativas propias de la Unidad de Investigación y Acusación de la JEP.</t>
  </si>
  <si>
    <t>Adquisición de escáner(s) laser 3d portable para el grupo forense de la UIA.</t>
  </si>
  <si>
    <t>Adecuar el cableado estructurado y eléctrico regulado existente y suministrar el requerido en el piso 8°. de la sede principal de la jurisdicción especial para la paz -JEP.</t>
  </si>
  <si>
    <t>Contratar los servicios de área protegida (asistencia médica, unidad móvil, etc.,) para atender los casos de urgencias y/o emergencias médicas que ocurran a los servidores, servidoras, contratistas y/o visitantes en la sede central en bogotá y en las sedes de los grupos territoriales de la jurisdicción especial para la paz. grupo uno (Bogotá D.C.; Medellín, Antioquía; Neiva, Huila y; Villavicencio, Meta.)</t>
  </si>
  <si>
    <t>Adquirir una torre forense para la Unidad de Investigación y Acusación.</t>
  </si>
  <si>
    <t>Adquirir  Blu ray externos para la Unidad de Investigación y Acusación de la Jurisdicción Especial para la Paz.</t>
  </si>
  <si>
    <t>Renovación de licencia del software de Encase.</t>
  </si>
  <si>
    <t>Adquirir la renovación de las licencias Nitro.</t>
  </si>
  <si>
    <t>Adquirir licencias Dynamics 365 Team Members.</t>
  </si>
  <si>
    <t>Adquirir la renovación de las licencias adobe Audition.</t>
  </si>
  <si>
    <t>Adquirir la renovación de las licencias Adobe Creative Cloud para la UIA.</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</si>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</sst>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 #,##0.00_);_(&quot;$&quot;\ * \(#,##0.00\);_(&quot;$&quot;\ * &quot;-&quot;??_);_(@_)"/>
    <numFmt numFmtId="166" formatCode="&quot;$&quot;\ #,##0.00"/>
    <numFmt numFmtId="167" formatCode="_-[$$-409]* #,##0.00_ ;_-[$$-409]* \-#,##0.00\ ;_-[$$-409]* &quot;-&quot;??_ ;_-@_ "/>
    <numFmt numFmtId="168" formatCode="_(&quot;$&quot;\ * #,##0_);_(&quot;$&quot;\ * \(#,##0\);_(&quot;$&quot;\ * &quot;-&quot;_);_(@_)"/>
    <numFmt numFmtId="169" formatCode="d/mm/yyyy;@"/>
    <numFmt numFmtId="170" formatCode="dd/mm/yyyy;@"/>
    <numFmt numFmtId="171" formatCode="&quot;$&quot;\ #,##0"/>
  </numFmts>
  <fonts count="15" x14ac:knownFonts="1">
    <font>
      <sz val="12"/>
      <color theme="1"/>
      <name val="Calibri"/>
      <family val="2"/>
      <scheme val="minor"/>
    </font>
    <font>
      <sz val="11"/>
      <color theme="1"/>
      <name val="Calibri"/>
      <family val="2"/>
      <scheme val="minor"/>
    </font>
    <font>
      <sz val="12"/>
      <color theme="1"/>
      <name val="Calibri"/>
      <family val="2"/>
      <scheme val="minor"/>
    </font>
    <font>
      <sz val="11"/>
      <name val="Palatino Linotype"/>
      <family val="1"/>
    </font>
    <font>
      <sz val="12"/>
      <name val="Palatino Linotype"/>
      <family val="1"/>
    </font>
    <font>
      <b/>
      <sz val="13"/>
      <name val="Palatino Linotype"/>
      <family val="1"/>
    </font>
    <font>
      <b/>
      <sz val="14"/>
      <name val="Palatino Linotype"/>
      <family val="1"/>
    </font>
    <font>
      <sz val="12"/>
      <name val="Calibri"/>
      <family val="2"/>
      <scheme val="minor"/>
    </font>
    <font>
      <b/>
      <u/>
      <sz val="14"/>
      <name val="Palatino Linotype"/>
      <family val="1"/>
    </font>
    <font>
      <sz val="12"/>
      <color theme="1"/>
      <name val="Palatino Linotype"/>
      <family val="1"/>
    </font>
    <font>
      <b/>
      <sz val="12"/>
      <name val="Palatino Linotype"/>
      <family val="1"/>
    </font>
    <font>
      <b/>
      <sz val="10"/>
      <color theme="1"/>
      <name val="Verdana"/>
      <family val="2"/>
    </font>
    <font>
      <sz val="10"/>
      <color theme="1"/>
      <name val="Verdana"/>
      <family val="2"/>
    </font>
    <font>
      <sz val="10"/>
      <name val="Arial"/>
      <family val="2"/>
    </font>
    <font>
      <sz val="12"/>
      <name val="Arial"/>
      <family val="2"/>
    </font>
  </fonts>
  <fills count="21">
    <fill>
      <patternFill patternType="none"/>
    </fill>
    <fill>
      <patternFill patternType="gray125"/>
    </fill>
    <fill>
      <patternFill patternType="solid">
        <fgColor rgb="FFFFCCCC"/>
        <bgColor indexed="64"/>
      </patternFill>
    </fill>
    <fill>
      <patternFill patternType="solid">
        <fgColor theme="6" tint="-0.249977111117893"/>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rgb="FFDBE5F1"/>
        <bgColor indexed="64"/>
      </patternFill>
    </fill>
    <fill>
      <patternFill patternType="solid">
        <fgColor theme="2"/>
        <bgColor indexed="64"/>
      </patternFill>
    </fill>
    <fill>
      <patternFill patternType="solid">
        <fgColor theme="2"/>
        <bgColor indexed="26"/>
      </patternFill>
    </fill>
    <fill>
      <patternFill patternType="solid">
        <fgColor theme="9" tint="0.79998168889431442"/>
        <bgColor indexed="26"/>
      </patternFill>
    </fill>
    <fill>
      <patternFill patternType="solid">
        <fgColor theme="5" tint="0.39997558519241921"/>
        <bgColor indexed="26"/>
      </patternFill>
    </fill>
    <fill>
      <patternFill patternType="solid">
        <fgColor theme="2" tint="-9.9978637043366805E-2"/>
        <bgColor indexed="26"/>
      </patternFill>
    </fill>
    <fill>
      <patternFill patternType="solid">
        <fgColor theme="8" tint="0.59999389629810485"/>
        <bgColor indexed="64"/>
      </patternFill>
    </fill>
  </fills>
  <borders count="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diagonal/>
    </border>
  </borders>
  <cellStyleXfs count="56">
    <xf numFmtId="0" fontId="0" fillId="0" borderId="0"/>
    <xf numFmtId="165" fontId="2" fillId="0" borderId="0" applyFont="0" applyFill="0" applyBorder="0" applyAlignment="0" applyProtection="0"/>
    <xf numFmtId="42" fontId="2" fillId="0" borderId="0" applyFont="0" applyFill="0" applyBorder="0" applyAlignment="0" applyProtection="0"/>
    <xf numFmtId="0" fontId="2" fillId="0" borderId="0"/>
    <xf numFmtId="41" fontId="2" fillId="0" borderId="0" applyFont="0" applyFill="0" applyBorder="0" applyAlignment="0" applyProtection="0"/>
    <xf numFmtId="41" fontId="2" fillId="0" borderId="0" applyFont="0" applyFill="0" applyBorder="0" applyAlignment="0" applyProtection="0"/>
    <xf numFmtId="42"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67" fontId="1" fillId="0" borderId="0"/>
    <xf numFmtId="41" fontId="2" fillId="0" borderId="0" applyFont="0" applyFill="0" applyBorder="0" applyAlignment="0" applyProtection="0"/>
    <xf numFmtId="41" fontId="2" fillId="0" borderId="0" applyFont="0" applyFill="0" applyBorder="0" applyAlignment="0" applyProtection="0"/>
    <xf numFmtId="167" fontId="1" fillId="0" borderId="0"/>
    <xf numFmtId="44"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67" fontId="1" fillId="0" borderId="0"/>
    <xf numFmtId="44"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67" fontId="1" fillId="0" borderId="0"/>
    <xf numFmtId="44" fontId="2" fillId="0" borderId="0" applyFont="0" applyFill="0" applyBorder="0" applyAlignment="0" applyProtection="0"/>
    <xf numFmtId="0" fontId="1" fillId="0" borderId="0"/>
    <xf numFmtId="41" fontId="1" fillId="0" borderId="0" applyFont="0" applyFill="0" applyBorder="0" applyAlignment="0" applyProtection="0"/>
    <xf numFmtId="168" fontId="1" fillId="0" borderId="0" applyFont="0" applyFill="0" applyBorder="0" applyAlignment="0" applyProtection="0"/>
    <xf numFmtId="0" fontId="11" fillId="14" borderId="0" applyNumberFormat="0" applyBorder="0" applyProtection="0">
      <alignment horizontal="center" vertical="center"/>
    </xf>
    <xf numFmtId="49" fontId="12" fillId="0" borderId="0" applyFill="0" applyBorder="0" applyProtection="0">
      <alignment horizontal="left" vertical="center"/>
    </xf>
    <xf numFmtId="165" fontId="1" fillId="0" borderId="0" applyFont="0" applyFill="0" applyBorder="0" applyAlignment="0" applyProtection="0"/>
    <xf numFmtId="41" fontId="1"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cellStyleXfs>
  <cellXfs count="385">
    <xf numFmtId="0" fontId="0" fillId="0" borderId="0" xfId="0"/>
    <xf numFmtId="41" fontId="4" fillId="5" borderId="1" xfId="4" applyFont="1" applyFill="1" applyBorder="1" applyAlignment="1">
      <alignment horizontal="center" vertical="center" wrapText="1"/>
    </xf>
    <xf numFmtId="14" fontId="4" fillId="8"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14" fontId="4" fillId="6" borderId="1" xfId="0" applyNumberFormat="1" applyFont="1" applyFill="1" applyBorder="1" applyAlignment="1">
      <alignment horizontal="center" vertical="center" wrapText="1"/>
    </xf>
    <xf numFmtId="41" fontId="4" fillId="9" borderId="1" xfId="4" applyFont="1" applyFill="1" applyBorder="1" applyAlignment="1">
      <alignment horizontal="center" vertical="center" wrapText="1"/>
    </xf>
    <xf numFmtId="41" fontId="4" fillId="4" borderId="1" xfId="4" applyFont="1" applyFill="1" applyBorder="1" applyAlignment="1">
      <alignment horizontal="center" vertical="center" wrapText="1"/>
    </xf>
    <xf numFmtId="41" fontId="4" fillId="8" borderId="1" xfId="4" applyFont="1" applyFill="1" applyBorder="1" applyAlignment="1">
      <alignment horizontal="center" vertical="center" wrapText="1"/>
    </xf>
    <xf numFmtId="14" fontId="4" fillId="5" borderId="1" xfId="4" applyNumberFormat="1" applyFont="1" applyFill="1" applyBorder="1" applyAlignment="1">
      <alignment horizontal="center" vertical="center" wrapText="1"/>
    </xf>
    <xf numFmtId="0" fontId="0" fillId="0" borderId="0" xfId="0"/>
    <xf numFmtId="0" fontId="6" fillId="10"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7" fillId="0" borderId="0" xfId="0" applyFont="1"/>
    <xf numFmtId="0" fontId="4" fillId="9" borderId="1" xfId="0" applyFont="1" applyFill="1" applyBorder="1" applyAlignment="1">
      <alignment horizontal="center" vertical="center" wrapText="1"/>
    </xf>
    <xf numFmtId="14" fontId="4" fillId="9"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14" fontId="4" fillId="4"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14" fontId="4" fillId="5" borderId="1" xfId="0" applyNumberFormat="1" applyFont="1" applyFill="1" applyBorder="1" applyAlignment="1">
      <alignment horizontal="center" vertical="center" wrapText="1"/>
    </xf>
    <xf numFmtId="41" fontId="4" fillId="5" borderId="1" xfId="5" applyFont="1" applyFill="1" applyBorder="1" applyAlignment="1">
      <alignment horizontal="center" vertical="center" wrapText="1"/>
    </xf>
    <xf numFmtId="14" fontId="4" fillId="7" borderId="1" xfId="0" applyNumberFormat="1" applyFont="1" applyFill="1" applyBorder="1" applyAlignment="1">
      <alignment horizontal="center" vertical="center" wrapText="1"/>
    </xf>
    <xf numFmtId="41" fontId="4" fillId="4" borderId="1" xfId="5" applyFont="1" applyFill="1" applyBorder="1" applyAlignment="1">
      <alignment horizontal="center" vertical="center" wrapText="1"/>
    </xf>
    <xf numFmtId="14" fontId="4" fillId="4" borderId="1" xfId="5" applyNumberFormat="1" applyFont="1" applyFill="1" applyBorder="1" applyAlignment="1">
      <alignment horizontal="center" vertical="center" wrapText="1"/>
    </xf>
    <xf numFmtId="14" fontId="4" fillId="5" borderId="1" xfId="5" applyNumberFormat="1" applyFont="1" applyFill="1" applyBorder="1" applyAlignment="1">
      <alignment horizontal="center" vertical="center" wrapText="1"/>
    </xf>
    <xf numFmtId="14" fontId="4" fillId="9" borderId="1" xfId="4" applyNumberFormat="1" applyFont="1" applyFill="1" applyBorder="1" applyAlignment="1">
      <alignment horizontal="center" vertical="center" wrapText="1"/>
    </xf>
    <xf numFmtId="41" fontId="4" fillId="5" borderId="1" xfId="4" applyFont="1" applyFill="1" applyBorder="1" applyAlignment="1" applyProtection="1">
      <alignment horizontal="center" vertical="center" wrapText="1"/>
      <protection locked="0"/>
    </xf>
    <xf numFmtId="0" fontId="9" fillId="12" borderId="1" xfId="0" applyFont="1" applyFill="1" applyBorder="1" applyAlignment="1">
      <alignment horizontal="center" vertical="center" wrapText="1"/>
    </xf>
    <xf numFmtId="0" fontId="4" fillId="12" borderId="1" xfId="0" applyFont="1" applyFill="1" applyBorder="1" applyAlignment="1">
      <alignment horizontal="center" vertical="center" wrapText="1"/>
    </xf>
    <xf numFmtId="14" fontId="4" fillId="12" borderId="1" xfId="0" applyNumberFormat="1" applyFont="1" applyFill="1" applyBorder="1" applyAlignment="1">
      <alignment horizontal="center" vertical="center" wrapText="1"/>
    </xf>
    <xf numFmtId="41" fontId="4" fillId="12" borderId="1" xfId="8" applyFont="1" applyFill="1" applyBorder="1" applyAlignment="1">
      <alignment horizontal="center" vertical="center" wrapText="1"/>
    </xf>
    <xf numFmtId="1" fontId="4" fillId="9" borderId="1" xfId="2" applyNumberFormat="1" applyFont="1" applyFill="1" applyBorder="1" applyAlignment="1">
      <alignment horizontal="center" vertical="center" wrapText="1"/>
    </xf>
    <xf numFmtId="166" fontId="4" fillId="4" borderId="1" xfId="2" applyNumberFormat="1" applyFont="1" applyFill="1" applyBorder="1" applyAlignment="1">
      <alignment horizontal="center" vertical="center" wrapText="1"/>
    </xf>
    <xf numFmtId="1" fontId="4" fillId="12" borderId="1" xfId="2" applyNumberFormat="1" applyFont="1" applyFill="1" applyBorder="1" applyAlignment="1">
      <alignment horizontal="center" vertical="center" wrapText="1"/>
    </xf>
    <xf numFmtId="0" fontId="0" fillId="0" borderId="0" xfId="0" applyFill="1"/>
    <xf numFmtId="166" fontId="4" fillId="11" borderId="1" xfId="2" applyNumberFormat="1" applyFont="1" applyFill="1" applyBorder="1" applyAlignment="1">
      <alignment horizontal="center" vertical="center" wrapText="1"/>
    </xf>
    <xf numFmtId="1" fontId="4" fillId="11" borderId="1" xfId="2" applyNumberFormat="1" applyFont="1" applyFill="1" applyBorder="1" applyAlignment="1">
      <alignment horizontal="center" vertical="center" wrapText="1"/>
    </xf>
    <xf numFmtId="0" fontId="0" fillId="0" borderId="0" xfId="0" applyFill="1" applyBorder="1"/>
    <xf numFmtId="0" fontId="9"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14" fontId="4" fillId="0" borderId="0" xfId="0" applyNumberFormat="1" applyFont="1" applyFill="1" applyBorder="1" applyAlignment="1">
      <alignment horizontal="center" vertical="center" wrapText="1"/>
    </xf>
    <xf numFmtId="166" fontId="4" fillId="0" borderId="0" xfId="2" applyNumberFormat="1" applyFont="1" applyFill="1" applyBorder="1" applyAlignment="1">
      <alignment horizontal="center" vertical="center" wrapText="1"/>
    </xf>
    <xf numFmtId="44" fontId="4" fillId="0" borderId="0" xfId="0" applyNumberFormat="1" applyFont="1" applyFill="1" applyBorder="1" applyAlignment="1">
      <alignment horizontal="center" vertical="center" wrapText="1"/>
    </xf>
    <xf numFmtId="1" fontId="4" fillId="0" borderId="0" xfId="2" applyNumberFormat="1" applyFont="1" applyFill="1" applyBorder="1" applyAlignment="1">
      <alignment horizontal="center" vertical="center" wrapText="1"/>
    </xf>
    <xf numFmtId="0" fontId="0" fillId="0" borderId="0" xfId="0" applyBorder="1"/>
    <xf numFmtId="14" fontId="4" fillId="5" borderId="1" xfId="8" applyNumberFormat="1" applyFont="1" applyFill="1" applyBorder="1" applyAlignment="1">
      <alignment horizontal="center" vertical="center" wrapText="1"/>
    </xf>
    <xf numFmtId="41" fontId="4" fillId="5" borderId="1" xfId="8" applyFont="1" applyFill="1" applyBorder="1" applyAlignment="1">
      <alignment horizontal="center" vertical="center" wrapText="1"/>
    </xf>
    <xf numFmtId="166" fontId="4" fillId="7" borderId="1" xfId="2" applyNumberFormat="1" applyFont="1" applyFill="1" applyBorder="1" applyAlignment="1">
      <alignment horizontal="center" vertical="center" wrapText="1"/>
    </xf>
    <xf numFmtId="1" fontId="4" fillId="7" borderId="1" xfId="2" applyNumberFormat="1" applyFont="1" applyFill="1" applyBorder="1" applyAlignment="1">
      <alignment horizontal="center" vertical="center" wrapText="1"/>
    </xf>
    <xf numFmtId="41" fontId="4" fillId="0" borderId="1" xfId="4" applyFont="1" applyFill="1" applyBorder="1" applyAlignment="1">
      <alignment horizontal="center" vertical="center" wrapText="1"/>
    </xf>
    <xf numFmtId="41" fontId="4" fillId="0" borderId="1" xfId="5" applyFont="1" applyFill="1" applyBorder="1" applyAlignment="1">
      <alignment horizontal="center" vertical="center" wrapText="1"/>
    </xf>
    <xf numFmtId="14" fontId="4" fillId="0" borderId="1" xfId="5" applyNumberFormat="1" applyFont="1" applyFill="1" applyBorder="1" applyAlignment="1">
      <alignment horizontal="center" vertical="center" wrapText="1"/>
    </xf>
    <xf numFmtId="41" fontId="4" fillId="2" borderId="1" xfId="4" applyFont="1" applyFill="1" applyBorder="1" applyAlignment="1">
      <alignment horizontal="center" vertical="center" wrapText="1"/>
    </xf>
    <xf numFmtId="14" fontId="4" fillId="13" borderId="1" xfId="0" applyNumberFormat="1" applyFont="1" applyFill="1" applyBorder="1" applyAlignment="1">
      <alignment horizontal="center" vertical="center" wrapText="1"/>
    </xf>
    <xf numFmtId="0" fontId="4" fillId="13" borderId="1" xfId="0" applyFont="1" applyFill="1" applyBorder="1" applyAlignment="1">
      <alignment horizontal="center" vertical="center" wrapText="1"/>
    </xf>
    <xf numFmtId="43" fontId="0" fillId="0" borderId="0" xfId="9" applyFont="1"/>
    <xf numFmtId="43" fontId="0" fillId="0" borderId="0" xfId="9" applyFont="1" applyFill="1"/>
    <xf numFmtId="166" fontId="0" fillId="0" borderId="0" xfId="0" applyNumberFormat="1"/>
    <xf numFmtId="165" fontId="4" fillId="11" borderId="1" xfId="1" applyFont="1" applyFill="1" applyBorder="1" applyAlignment="1">
      <alignment horizontal="center" vertical="center" wrapText="1"/>
    </xf>
    <xf numFmtId="165" fontId="5" fillId="10" borderId="1" xfId="1" applyFont="1" applyFill="1" applyBorder="1" applyAlignment="1">
      <alignment horizontal="center" vertical="center" wrapText="1"/>
    </xf>
    <xf numFmtId="165" fontId="4" fillId="9" borderId="1" xfId="1" applyFont="1" applyFill="1" applyBorder="1" applyAlignment="1">
      <alignment horizontal="center" vertical="center" wrapText="1"/>
    </xf>
    <xf numFmtId="165" fontId="4" fillId="5" borderId="1" xfId="1" applyFont="1" applyFill="1" applyBorder="1" applyAlignment="1">
      <alignment horizontal="center" vertical="center" wrapText="1"/>
    </xf>
    <xf numFmtId="165" fontId="4" fillId="0" borderId="1" xfId="1" applyFont="1" applyFill="1" applyBorder="1" applyAlignment="1">
      <alignment horizontal="center" vertical="center" wrapText="1"/>
    </xf>
    <xf numFmtId="165" fontId="4" fillId="4" borderId="1" xfId="1" applyFont="1" applyFill="1" applyBorder="1" applyAlignment="1">
      <alignment horizontal="center" vertical="center" wrapText="1"/>
    </xf>
    <xf numFmtId="165" fontId="4" fillId="12" borderId="1" xfId="1" applyFont="1" applyFill="1" applyBorder="1" applyAlignment="1">
      <alignment horizontal="center" vertical="center" wrapText="1"/>
    </xf>
    <xf numFmtId="165" fontId="4" fillId="13" borderId="1" xfId="1" applyFont="1" applyFill="1" applyBorder="1" applyAlignment="1">
      <alignment horizontal="center" vertical="center" wrapText="1"/>
    </xf>
    <xf numFmtId="165" fontId="4" fillId="7" borderId="1" xfId="1" applyFont="1" applyFill="1" applyBorder="1" applyAlignment="1">
      <alignment horizontal="center" vertical="center" wrapText="1"/>
    </xf>
    <xf numFmtId="165" fontId="4" fillId="6" borderId="1" xfId="1" applyFont="1" applyFill="1" applyBorder="1" applyAlignment="1">
      <alignment horizontal="center" vertical="center" wrapText="1"/>
    </xf>
    <xf numFmtId="165" fontId="4" fillId="3" borderId="1" xfId="1" applyFont="1" applyFill="1" applyBorder="1" applyAlignment="1">
      <alignment horizontal="center" vertical="center" wrapText="1"/>
    </xf>
    <xf numFmtId="165" fontId="4" fillId="8" borderId="1" xfId="1" applyFont="1" applyFill="1" applyBorder="1" applyAlignment="1">
      <alignment horizontal="center" vertical="center" wrapText="1"/>
    </xf>
    <xf numFmtId="165" fontId="4" fillId="2" borderId="1" xfId="1" applyFont="1" applyFill="1" applyBorder="1" applyAlignment="1">
      <alignment horizontal="center" vertical="center" wrapText="1"/>
    </xf>
    <xf numFmtId="165" fontId="4" fillId="0" borderId="1" xfId="1" applyFont="1" applyBorder="1" applyAlignment="1">
      <alignment horizontal="center" vertical="center" wrapText="1"/>
    </xf>
    <xf numFmtId="44" fontId="4" fillId="0" borderId="1" xfId="0" applyNumberFormat="1" applyFont="1" applyBorder="1" applyAlignment="1">
      <alignment horizontal="center" vertical="center" wrapText="1"/>
    </xf>
    <xf numFmtId="166" fontId="4" fillId="9" borderId="1" xfId="2" applyNumberFormat="1" applyFont="1" applyFill="1" applyBorder="1" applyAlignment="1">
      <alignment horizontal="center" vertical="center" wrapText="1"/>
    </xf>
    <xf numFmtId="166" fontId="4" fillId="12" borderId="1" xfId="2" applyNumberFormat="1" applyFont="1" applyFill="1" applyBorder="1" applyAlignment="1">
      <alignment horizontal="center" vertical="center" wrapText="1"/>
    </xf>
    <xf numFmtId="166" fontId="4" fillId="12" borderId="1" xfId="0" applyNumberFormat="1" applyFont="1" applyFill="1" applyBorder="1" applyAlignment="1">
      <alignment horizontal="center" vertical="center" wrapText="1"/>
    </xf>
    <xf numFmtId="44" fontId="4" fillId="12" borderId="1" xfId="0" applyNumberFormat="1" applyFont="1" applyFill="1" applyBorder="1" applyAlignment="1">
      <alignment horizontal="center" vertical="center" wrapText="1"/>
    </xf>
    <xf numFmtId="166" fontId="4" fillId="12" borderId="1" xfId="35" applyNumberFormat="1" applyFont="1" applyFill="1" applyBorder="1" applyAlignment="1">
      <alignment horizontal="center" vertical="center" wrapText="1"/>
    </xf>
    <xf numFmtId="169" fontId="4" fillId="4" borderId="1" xfId="0" applyNumberFormat="1" applyFont="1" applyFill="1" applyBorder="1" applyAlignment="1">
      <alignment horizontal="center" vertical="center" wrapText="1"/>
    </xf>
    <xf numFmtId="44" fontId="4" fillId="4" borderId="1" xfId="0" applyNumberFormat="1" applyFont="1" applyFill="1" applyBorder="1" applyAlignment="1">
      <alignment horizontal="center" vertical="center" wrapText="1"/>
    </xf>
    <xf numFmtId="44" fontId="4" fillId="7" borderId="1" xfId="0" applyNumberFormat="1" applyFont="1" applyFill="1" applyBorder="1" applyAlignment="1">
      <alignment horizontal="center" vertical="center" wrapText="1"/>
    </xf>
    <xf numFmtId="166" fontId="4" fillId="7" borderId="1" xfId="35" applyNumberFormat="1" applyFont="1" applyFill="1" applyBorder="1" applyAlignment="1">
      <alignment horizontal="center" vertical="center" wrapText="1"/>
    </xf>
    <xf numFmtId="44" fontId="4" fillId="9" borderId="1" xfId="0" applyNumberFormat="1" applyFont="1" applyFill="1" applyBorder="1" applyAlignment="1">
      <alignment horizontal="center" vertical="center" wrapText="1"/>
    </xf>
    <xf numFmtId="166" fontId="4" fillId="9" borderId="1" xfId="35"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11" borderId="1" xfId="0" applyFont="1" applyFill="1" applyBorder="1" applyAlignment="1">
      <alignment horizontal="center" vertical="center" wrapText="1"/>
    </xf>
    <xf numFmtId="14" fontId="4" fillId="0" borderId="1" xfId="0" applyNumberFormat="1" applyFont="1" applyBorder="1" applyAlignment="1">
      <alignment horizontal="center" vertical="center" wrapText="1"/>
    </xf>
    <xf numFmtId="14" fontId="4" fillId="11" borderId="1" xfId="0" applyNumberFormat="1" applyFont="1" applyFill="1" applyBorder="1" applyAlignment="1">
      <alignment horizontal="center" vertical="center" wrapText="1"/>
    </xf>
    <xf numFmtId="166" fontId="4" fillId="0" borderId="1" xfId="35" applyNumberFormat="1" applyFont="1" applyBorder="1" applyAlignment="1">
      <alignment horizontal="center" vertical="center" wrapText="1"/>
    </xf>
    <xf numFmtId="166" fontId="4" fillId="0" borderId="1" xfId="35" applyNumberFormat="1" applyFont="1" applyFill="1" applyBorder="1" applyAlignment="1">
      <alignment horizontal="center" vertical="center" wrapText="1"/>
    </xf>
    <xf numFmtId="166" fontId="4" fillId="0" borderId="1" xfId="0" applyNumberFormat="1" applyFont="1" applyBorder="1" applyAlignment="1">
      <alignment horizontal="center" vertical="center" wrapText="1"/>
    </xf>
    <xf numFmtId="166" fontId="4" fillId="0" borderId="1" xfId="0" applyNumberFormat="1" applyFont="1" applyBorder="1" applyAlignment="1">
      <alignment horizontal="left" vertical="top" wrapText="1"/>
    </xf>
    <xf numFmtId="166" fontId="4" fillId="11" borderId="1" xfId="0" applyNumberFormat="1" applyFont="1" applyFill="1" applyBorder="1" applyAlignment="1">
      <alignment horizontal="center" vertical="center" wrapText="1"/>
    </xf>
    <xf numFmtId="170" fontId="4" fillId="0" borderId="1" xfId="0" applyNumberFormat="1" applyFont="1" applyBorder="1" applyAlignment="1">
      <alignment horizontal="center" vertical="center" wrapText="1"/>
    </xf>
    <xf numFmtId="166" fontId="4" fillId="0" borderId="1" xfId="8" applyNumberFormat="1" applyFont="1" applyBorder="1" applyAlignment="1" applyProtection="1">
      <alignment horizontal="center" vertical="center" wrapText="1"/>
      <protection locked="0"/>
    </xf>
    <xf numFmtId="166" fontId="4" fillId="7" borderId="1" xfId="0" applyNumberFormat="1" applyFont="1" applyFill="1" applyBorder="1" applyAlignment="1">
      <alignment horizontal="left" vertical="top" wrapText="1"/>
    </xf>
    <xf numFmtId="166" fontId="4" fillId="7" borderId="1" xfId="0" applyNumberFormat="1" applyFont="1" applyFill="1" applyBorder="1" applyAlignment="1">
      <alignment horizontal="center" vertical="center" wrapText="1"/>
    </xf>
    <xf numFmtId="170" fontId="4" fillId="7" borderId="1" xfId="0" applyNumberFormat="1" applyFont="1" applyFill="1" applyBorder="1" applyAlignment="1">
      <alignment horizontal="center" vertical="center" wrapText="1"/>
    </xf>
    <xf numFmtId="166" fontId="4" fillId="9" borderId="1" xfId="0" applyNumberFormat="1" applyFont="1" applyFill="1" applyBorder="1" applyAlignment="1">
      <alignment horizontal="left" vertical="top" wrapText="1"/>
    </xf>
    <xf numFmtId="166" fontId="4" fillId="9" borderId="1" xfId="0" applyNumberFormat="1" applyFont="1" applyFill="1" applyBorder="1" applyAlignment="1">
      <alignment horizontal="center" vertical="center" wrapText="1"/>
    </xf>
    <xf numFmtId="170" fontId="4" fillId="9" borderId="1" xfId="0" applyNumberFormat="1" applyFont="1" applyFill="1" applyBorder="1" applyAlignment="1">
      <alignment horizontal="center" vertical="center" wrapText="1"/>
    </xf>
    <xf numFmtId="166" fontId="4" fillId="12" borderId="1" xfId="0" applyNumberFormat="1" applyFont="1" applyFill="1" applyBorder="1" applyAlignment="1">
      <alignment horizontal="left" vertical="top" wrapText="1"/>
    </xf>
    <xf numFmtId="170" fontId="4" fillId="12" borderId="1" xfId="0" applyNumberFormat="1" applyFont="1" applyFill="1" applyBorder="1" applyAlignment="1">
      <alignment horizontal="center" vertical="center" wrapText="1"/>
    </xf>
    <xf numFmtId="166" fontId="3" fillId="12" borderId="1" xfId="0" applyNumberFormat="1" applyFont="1" applyFill="1" applyBorder="1" applyAlignment="1">
      <alignment horizontal="left" vertical="top" wrapText="1"/>
    </xf>
    <xf numFmtId="14" fontId="9" fillId="12" borderId="1" xfId="0" applyNumberFormat="1" applyFont="1" applyFill="1" applyBorder="1" applyAlignment="1">
      <alignment horizontal="center" vertical="center" wrapText="1"/>
    </xf>
    <xf numFmtId="166" fontId="9" fillId="1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171" fontId="4" fillId="7" borderId="1" xfId="2" applyNumberFormat="1" applyFont="1" applyFill="1" applyBorder="1" applyAlignment="1">
      <alignment horizontal="center" vertical="center" wrapText="1"/>
    </xf>
    <xf numFmtId="171" fontId="4" fillId="5" borderId="1" xfId="2" applyNumberFormat="1" applyFont="1" applyFill="1" applyBorder="1" applyAlignment="1">
      <alignment horizontal="center" vertical="center" wrapText="1"/>
    </xf>
    <xf numFmtId="166" fontId="4" fillId="5" borderId="1" xfId="0" applyNumberFormat="1" applyFont="1" applyFill="1" applyBorder="1" applyAlignment="1">
      <alignment horizontal="center" vertical="center" wrapText="1"/>
    </xf>
    <xf numFmtId="170" fontId="4" fillId="5" borderId="1" xfId="0" applyNumberFormat="1" applyFont="1" applyFill="1" applyBorder="1" applyAlignment="1">
      <alignment horizontal="center" vertical="center" wrapText="1"/>
    </xf>
    <xf numFmtId="0" fontId="4" fillId="20" borderId="1" xfId="0" applyFont="1" applyFill="1" applyBorder="1" applyAlignment="1">
      <alignment horizontal="center" vertical="center" wrapText="1"/>
    </xf>
    <xf numFmtId="14" fontId="4" fillId="20" borderId="1" xfId="0" applyNumberFormat="1" applyFont="1" applyFill="1" applyBorder="1" applyAlignment="1">
      <alignment horizontal="center" vertical="center" wrapText="1"/>
    </xf>
    <xf numFmtId="171" fontId="4" fillId="20" borderId="1" xfId="2" applyNumberFormat="1" applyFont="1" applyFill="1" applyBorder="1" applyAlignment="1">
      <alignment horizontal="center" vertical="center" wrapText="1"/>
    </xf>
    <xf numFmtId="166" fontId="4" fillId="20" borderId="1" xfId="0" applyNumberFormat="1" applyFont="1" applyFill="1" applyBorder="1" applyAlignment="1">
      <alignment horizontal="center" vertical="center" wrapText="1"/>
    </xf>
    <xf numFmtId="170" fontId="4" fillId="20" borderId="1" xfId="0" applyNumberFormat="1" applyFont="1" applyFill="1" applyBorder="1" applyAlignment="1">
      <alignment horizontal="center" vertical="center" wrapText="1"/>
    </xf>
    <xf numFmtId="171" fontId="4" fillId="8" borderId="1" xfId="2" applyNumberFormat="1" applyFont="1" applyFill="1" applyBorder="1" applyAlignment="1">
      <alignment horizontal="center" vertical="center" wrapText="1"/>
    </xf>
    <xf numFmtId="166" fontId="4" fillId="8" borderId="1" xfId="0" applyNumberFormat="1" applyFont="1" applyFill="1" applyBorder="1" applyAlignment="1">
      <alignment horizontal="center" vertical="center" wrapText="1"/>
    </xf>
    <xf numFmtId="170" fontId="4" fillId="8" borderId="1" xfId="0" applyNumberFormat="1" applyFont="1" applyFill="1" applyBorder="1" applyAlignment="1">
      <alignment horizontal="center" vertical="center" wrapText="1"/>
    </xf>
    <xf numFmtId="171" fontId="4" fillId="9" borderId="1" xfId="2" applyNumberFormat="1" applyFont="1" applyFill="1" applyBorder="1" applyAlignment="1">
      <alignment horizontal="center" vertical="center" wrapText="1"/>
    </xf>
    <xf numFmtId="41" fontId="4" fillId="20" borderId="1" xfId="4" applyFont="1" applyFill="1" applyBorder="1" applyAlignment="1">
      <alignment horizontal="center" vertical="center" wrapText="1"/>
    </xf>
    <xf numFmtId="166" fontId="4" fillId="0" borderId="1" xfId="0" applyNumberFormat="1" applyFont="1" applyFill="1" applyBorder="1" applyAlignment="1">
      <alignment horizontal="center" vertical="center" wrapText="1"/>
    </xf>
    <xf numFmtId="44" fontId="4" fillId="5" borderId="1" xfId="46" applyFont="1" applyFill="1" applyBorder="1" applyAlignment="1">
      <alignment horizontal="center" vertical="center" wrapText="1"/>
    </xf>
    <xf numFmtId="171" fontId="4" fillId="5" borderId="1" xfId="35" applyNumberFormat="1" applyFont="1" applyFill="1" applyBorder="1" applyAlignment="1">
      <alignment horizontal="center" vertical="center" wrapText="1"/>
    </xf>
    <xf numFmtId="166" fontId="4" fillId="7" borderId="1" xfId="0" applyNumberFormat="1" applyFont="1" applyFill="1" applyBorder="1" applyAlignment="1">
      <alignment horizontal="center" vertical="top" wrapText="1"/>
    </xf>
    <xf numFmtId="166" fontId="4" fillId="9" borderId="1" xfId="0" applyNumberFormat="1" applyFont="1" applyFill="1" applyBorder="1" applyAlignment="1">
      <alignment horizontal="center" vertical="top" wrapText="1"/>
    </xf>
    <xf numFmtId="166" fontId="4" fillId="0" borderId="1" xfId="0" applyNumberFormat="1" applyFont="1" applyBorder="1" applyAlignment="1">
      <alignment horizontal="center" vertical="top" wrapText="1"/>
    </xf>
    <xf numFmtId="166" fontId="4" fillId="5" borderId="1" xfId="0" applyNumberFormat="1" applyFont="1" applyFill="1" applyBorder="1" applyAlignment="1">
      <alignment horizontal="center" vertical="top" wrapText="1"/>
    </xf>
    <xf numFmtId="166" fontId="4" fillId="20" borderId="1" xfId="0" applyNumberFormat="1" applyFont="1" applyFill="1" applyBorder="1" applyAlignment="1">
      <alignment horizontal="center" vertical="top" wrapText="1"/>
    </xf>
    <xf numFmtId="166" fontId="4" fillId="8" borderId="1" xfId="0" applyNumberFormat="1" applyFont="1" applyFill="1" applyBorder="1" applyAlignment="1">
      <alignment horizontal="center" vertical="top" wrapText="1"/>
    </xf>
    <xf numFmtId="171" fontId="4" fillId="0" borderId="1" xfId="35" applyNumberFormat="1"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9" fontId="5" fillId="10" borderId="1" xfId="10" applyFont="1" applyFill="1" applyBorder="1" applyAlignment="1">
      <alignment horizontal="center" vertical="center" wrapText="1"/>
    </xf>
    <xf numFmtId="9" fontId="4" fillId="12" borderId="1" xfId="10" applyFont="1" applyFill="1" applyBorder="1" applyAlignment="1">
      <alignment horizontal="center" vertical="center" wrapText="1"/>
    </xf>
    <xf numFmtId="1" fontId="4" fillId="12" borderId="1" xfId="0" applyNumberFormat="1" applyFont="1" applyFill="1" applyBorder="1" applyAlignment="1">
      <alignment horizontal="center" vertical="center" wrapText="1"/>
    </xf>
    <xf numFmtId="9" fontId="4" fillId="9" borderId="1" xfId="10" applyFont="1" applyFill="1" applyBorder="1" applyAlignment="1">
      <alignment horizontal="center" vertical="center" wrapText="1"/>
    </xf>
    <xf numFmtId="1" fontId="4" fillId="9" borderId="1" xfId="0" applyNumberFormat="1" applyFont="1" applyFill="1" applyBorder="1" applyAlignment="1">
      <alignment horizontal="center" vertical="center" wrapText="1"/>
    </xf>
    <xf numFmtId="9" fontId="4" fillId="0" borderId="1" xfId="10" applyFont="1" applyFill="1" applyBorder="1" applyAlignment="1">
      <alignment horizontal="center" vertical="center" wrapText="1"/>
    </xf>
    <xf numFmtId="1" fontId="4" fillId="0" borderId="1" xfId="0" applyNumberFormat="1" applyFont="1" applyBorder="1" applyAlignment="1">
      <alignment horizontal="center" vertical="center" wrapText="1"/>
    </xf>
    <xf numFmtId="9" fontId="4" fillId="5" borderId="1" xfId="10" applyFont="1" applyFill="1" applyBorder="1" applyAlignment="1">
      <alignment horizontal="center" vertical="center" wrapText="1"/>
    </xf>
    <xf numFmtId="1" fontId="4" fillId="5" borderId="1" xfId="0" applyNumberFormat="1" applyFont="1" applyFill="1" applyBorder="1" applyAlignment="1">
      <alignment horizontal="center" vertical="center" wrapText="1"/>
    </xf>
    <xf numFmtId="9" fontId="4" fillId="4" borderId="1" xfId="10" applyFont="1" applyFill="1" applyBorder="1" applyAlignment="1">
      <alignment horizontal="center" vertical="center" wrapText="1"/>
    </xf>
    <xf numFmtId="1" fontId="4" fillId="4" borderId="1" xfId="0" applyNumberFormat="1" applyFont="1" applyFill="1" applyBorder="1" applyAlignment="1">
      <alignment horizontal="center" vertical="center" wrapText="1"/>
    </xf>
    <xf numFmtId="9" fontId="4" fillId="6" borderId="1" xfId="10" applyFont="1" applyFill="1" applyBorder="1" applyAlignment="1">
      <alignment horizontal="center" vertical="center" wrapText="1"/>
    </xf>
    <xf numFmtId="1" fontId="4" fillId="6" borderId="1" xfId="0" applyNumberFormat="1" applyFont="1" applyFill="1" applyBorder="1" applyAlignment="1">
      <alignment horizontal="center" vertical="center" wrapText="1"/>
    </xf>
    <xf numFmtId="9" fontId="4" fillId="3" borderId="1" xfId="10"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9" fontId="4" fillId="8" borderId="1" xfId="10" applyFont="1" applyFill="1" applyBorder="1" applyAlignment="1">
      <alignment horizontal="center" vertical="center" wrapText="1"/>
    </xf>
    <xf numFmtId="1" fontId="4" fillId="8" borderId="1" xfId="0" applyNumberFormat="1" applyFont="1" applyFill="1" applyBorder="1" applyAlignment="1">
      <alignment horizontal="center" vertical="center" wrapText="1"/>
    </xf>
    <xf numFmtId="9" fontId="4" fillId="7" borderId="1" xfId="10" applyFont="1" applyFill="1" applyBorder="1" applyAlignment="1">
      <alignment horizontal="center" vertical="center" wrapText="1"/>
    </xf>
    <xf numFmtId="1" fontId="4" fillId="7" borderId="1" xfId="0" applyNumberFormat="1" applyFont="1" applyFill="1" applyBorder="1" applyAlignment="1">
      <alignment horizontal="center" vertical="center" wrapText="1"/>
    </xf>
    <xf numFmtId="9" fontId="4" fillId="2" borderId="1" xfId="10" applyFont="1" applyFill="1" applyBorder="1" applyAlignment="1">
      <alignment horizontal="center" vertical="center" wrapText="1"/>
    </xf>
    <xf numFmtId="9" fontId="7" fillId="5" borderId="1" xfId="10" applyFont="1" applyFill="1" applyBorder="1" applyAlignment="1">
      <alignment horizontal="center" vertical="center" wrapText="1"/>
    </xf>
    <xf numFmtId="9" fontId="4" fillId="11" borderId="1" xfId="10" applyFont="1" applyFill="1" applyBorder="1" applyAlignment="1">
      <alignment horizontal="center" vertical="center" wrapText="1"/>
    </xf>
    <xf numFmtId="1" fontId="4" fillId="11" borderId="1" xfId="0" applyNumberFormat="1" applyFont="1" applyFill="1" applyBorder="1" applyAlignment="1">
      <alignment horizontal="center" vertical="center" wrapText="1"/>
    </xf>
    <xf numFmtId="9" fontId="7" fillId="8" borderId="1" xfId="10" applyFont="1" applyFill="1" applyBorder="1" applyAlignment="1">
      <alignment horizontal="center" vertical="center" wrapText="1"/>
    </xf>
    <xf numFmtId="9" fontId="7" fillId="0" borderId="1" xfId="10" applyFont="1" applyFill="1" applyBorder="1" applyAlignment="1">
      <alignment horizontal="center" vertical="center" wrapText="1"/>
    </xf>
    <xf numFmtId="9" fontId="7" fillId="7" borderId="1" xfId="10" applyFont="1" applyFill="1" applyBorder="1" applyAlignment="1">
      <alignment horizontal="center" vertical="center" wrapText="1"/>
    </xf>
    <xf numFmtId="9" fontId="7" fillId="4" borderId="1" xfId="10" applyFont="1" applyFill="1" applyBorder="1" applyAlignment="1">
      <alignment horizontal="center" vertical="center" wrapText="1"/>
    </xf>
    <xf numFmtId="9" fontId="7" fillId="6" borderId="1" xfId="10" applyFont="1" applyFill="1" applyBorder="1" applyAlignment="1">
      <alignment horizontal="center" vertical="center" wrapText="1"/>
    </xf>
    <xf numFmtId="9" fontId="7" fillId="9" borderId="1" xfId="10" applyFont="1" applyFill="1" applyBorder="1" applyAlignment="1">
      <alignment horizontal="center" vertical="center" wrapText="1"/>
    </xf>
    <xf numFmtId="1" fontId="4" fillId="5" borderId="1" xfId="5" applyNumberFormat="1" applyFont="1" applyFill="1" applyBorder="1" applyAlignment="1">
      <alignment horizontal="center" vertical="center" wrapText="1"/>
    </xf>
    <xf numFmtId="1" fontId="4" fillId="5" borderId="1" xfId="2" applyNumberFormat="1" applyFont="1" applyFill="1" applyBorder="1" applyAlignment="1">
      <alignment horizontal="center" vertical="center" wrapText="1"/>
    </xf>
    <xf numFmtId="1" fontId="4" fillId="0" borderId="1" xfId="5" applyNumberFormat="1" applyFont="1" applyFill="1" applyBorder="1" applyAlignment="1">
      <alignment horizontal="center" vertical="center" wrapText="1"/>
    </xf>
    <xf numFmtId="1" fontId="4" fillId="5" borderId="1" xfId="4" applyNumberFormat="1" applyFont="1" applyFill="1" applyBorder="1" applyAlignment="1">
      <alignment horizontal="center" vertical="center" wrapText="1"/>
    </xf>
    <xf numFmtId="1" fontId="4" fillId="4" borderId="1" xfId="5" applyNumberFormat="1" applyFont="1" applyFill="1" applyBorder="1" applyAlignment="1">
      <alignment horizontal="center" vertical="center" wrapText="1"/>
    </xf>
    <xf numFmtId="1" fontId="4" fillId="4" borderId="1" xfId="4" applyNumberFormat="1" applyFont="1" applyFill="1" applyBorder="1" applyAlignment="1">
      <alignment horizontal="center" vertical="center" wrapText="1"/>
    </xf>
    <xf numFmtId="1" fontId="4" fillId="0" borderId="1" xfId="4" applyNumberFormat="1" applyFont="1" applyFill="1" applyBorder="1" applyAlignment="1">
      <alignment horizontal="center" vertical="center" wrapText="1"/>
    </xf>
    <xf numFmtId="1" fontId="4" fillId="8" borderId="1" xfId="4" applyNumberFormat="1" applyFont="1" applyFill="1" applyBorder="1" applyAlignment="1">
      <alignment horizontal="center" vertical="center" wrapText="1"/>
    </xf>
    <xf numFmtId="1" fontId="4" fillId="9" borderId="1" xfId="4" applyNumberFormat="1" applyFont="1" applyFill="1" applyBorder="1" applyAlignment="1">
      <alignment horizontal="center" vertical="center" wrapText="1"/>
    </xf>
    <xf numFmtId="9" fontId="4" fillId="0" borderId="1" xfId="10" applyFont="1" applyBorder="1" applyAlignment="1">
      <alignment horizontal="center" vertical="center" wrapText="1"/>
    </xf>
    <xf numFmtId="1" fontId="4" fillId="12" borderId="1" xfId="4" applyNumberFormat="1" applyFont="1" applyFill="1" applyBorder="1" applyAlignment="1">
      <alignment horizontal="center" vertical="center" wrapText="1"/>
    </xf>
    <xf numFmtId="9" fontId="7" fillId="12" borderId="1" xfId="10" applyFont="1" applyFill="1" applyBorder="1" applyAlignment="1">
      <alignment horizontal="center" vertical="center" wrapText="1"/>
    </xf>
    <xf numFmtId="1" fontId="4" fillId="0" borderId="1" xfId="2" applyNumberFormat="1" applyFont="1" applyFill="1" applyBorder="1" applyAlignment="1">
      <alignment horizontal="center" vertical="center" wrapText="1"/>
    </xf>
    <xf numFmtId="1" fontId="4" fillId="4" borderId="1" xfId="2" applyNumberFormat="1" applyFont="1" applyFill="1" applyBorder="1" applyAlignment="1">
      <alignment horizontal="center" vertical="center" wrapText="1"/>
    </xf>
    <xf numFmtId="9" fontId="4" fillId="13" borderId="1" xfId="10" applyFont="1" applyFill="1" applyBorder="1" applyAlignment="1">
      <alignment horizontal="center" vertical="center" wrapText="1"/>
    </xf>
    <xf numFmtId="1" fontId="4" fillId="13" borderId="1" xfId="2" applyNumberFormat="1" applyFont="1" applyFill="1" applyBorder="1" applyAlignment="1">
      <alignment horizontal="center" vertical="center" wrapText="1"/>
    </xf>
    <xf numFmtId="1" fontId="4" fillId="8" borderId="1" xfId="2" applyNumberFormat="1" applyFont="1" applyFill="1" applyBorder="1" applyAlignment="1">
      <alignment horizontal="center" vertical="center" wrapText="1"/>
    </xf>
    <xf numFmtId="9" fontId="7" fillId="0" borderId="0" xfId="10" applyFont="1"/>
    <xf numFmtId="165" fontId="7" fillId="0" borderId="0" xfId="1" applyFont="1"/>
    <xf numFmtId="0" fontId="4" fillId="12" borderId="1" xfId="0" applyFont="1" applyFill="1" applyBorder="1" applyAlignment="1">
      <alignment horizontal="left" vertical="center" wrapText="1"/>
    </xf>
    <xf numFmtId="0" fontId="3" fillId="0" borderId="1" xfId="0" applyFont="1" applyBorder="1" applyAlignment="1">
      <alignment horizontal="left" vertical="center" wrapText="1"/>
    </xf>
    <xf numFmtId="14" fontId="3" fillId="0" borderId="1" xfId="0" applyNumberFormat="1" applyFont="1" applyBorder="1" applyAlignment="1">
      <alignment horizontal="center" vertical="center" wrapText="1"/>
    </xf>
    <xf numFmtId="165" fontId="3" fillId="0" borderId="1" xfId="1" applyFont="1" applyFill="1" applyBorder="1" applyAlignment="1">
      <alignment horizontal="center" vertical="center" wrapText="1"/>
    </xf>
    <xf numFmtId="0" fontId="3" fillId="5" borderId="1" xfId="0" applyFont="1" applyFill="1" applyBorder="1" applyAlignment="1">
      <alignment horizontal="left" vertical="center" wrapText="1"/>
    </xf>
    <xf numFmtId="14" fontId="3" fillId="5" borderId="1" xfId="0" applyNumberFormat="1" applyFont="1" applyFill="1" applyBorder="1" applyAlignment="1">
      <alignment horizontal="center" vertical="center" wrapText="1"/>
    </xf>
    <xf numFmtId="165" fontId="3" fillId="5" borderId="1" xfId="1" applyFont="1" applyFill="1" applyBorder="1" applyAlignment="1">
      <alignment horizontal="center" vertical="center" wrapText="1"/>
    </xf>
    <xf numFmtId="0" fontId="3" fillId="4" borderId="1" xfId="0" applyFont="1" applyFill="1" applyBorder="1" applyAlignment="1">
      <alignment horizontal="left" vertical="center" wrapText="1"/>
    </xf>
    <xf numFmtId="14" fontId="3" fillId="4" borderId="1" xfId="0" applyNumberFormat="1" applyFont="1" applyFill="1" applyBorder="1" applyAlignment="1">
      <alignment horizontal="center" vertical="center" wrapText="1"/>
    </xf>
    <xf numFmtId="165" fontId="3" fillId="4" borderId="1" xfId="1" applyFont="1" applyFill="1" applyBorder="1" applyAlignment="1">
      <alignment horizontal="center" vertical="center" wrapText="1"/>
    </xf>
    <xf numFmtId="0" fontId="3" fillId="6" borderId="1" xfId="0" applyFont="1" applyFill="1" applyBorder="1" applyAlignment="1">
      <alignment horizontal="left" vertical="center" wrapText="1"/>
    </xf>
    <xf numFmtId="14" fontId="3" fillId="6" borderId="1" xfId="0" applyNumberFormat="1" applyFont="1" applyFill="1" applyBorder="1" applyAlignment="1">
      <alignment horizontal="center" vertical="center" wrapText="1"/>
    </xf>
    <xf numFmtId="165" fontId="3" fillId="6" borderId="1" xfId="1" applyFont="1" applyFill="1" applyBorder="1" applyAlignment="1">
      <alignment horizontal="center" vertical="center" wrapText="1"/>
    </xf>
    <xf numFmtId="0" fontId="3" fillId="9" borderId="1" xfId="0" applyFont="1" applyFill="1" applyBorder="1" applyAlignment="1">
      <alignment horizontal="left" vertical="center" wrapText="1"/>
    </xf>
    <xf numFmtId="14" fontId="3" fillId="9" borderId="1" xfId="0" applyNumberFormat="1" applyFont="1" applyFill="1" applyBorder="1" applyAlignment="1">
      <alignment horizontal="center" vertical="center" wrapText="1"/>
    </xf>
    <xf numFmtId="165" fontId="3" fillId="9" borderId="1" xfId="1" applyFont="1" applyFill="1" applyBorder="1" applyAlignment="1">
      <alignment horizontal="center" vertical="center" wrapText="1"/>
    </xf>
    <xf numFmtId="0" fontId="3" fillId="3" borderId="1" xfId="0" applyFont="1" applyFill="1" applyBorder="1" applyAlignment="1">
      <alignment horizontal="left" vertical="center" wrapText="1"/>
    </xf>
    <xf numFmtId="14" fontId="3" fillId="3" borderId="1" xfId="0" applyNumberFormat="1" applyFont="1" applyFill="1" applyBorder="1" applyAlignment="1">
      <alignment horizontal="center" vertical="center" wrapText="1"/>
    </xf>
    <xf numFmtId="165" fontId="3" fillId="3" borderId="1" xfId="1" applyFont="1" applyFill="1" applyBorder="1" applyAlignment="1">
      <alignment horizontal="center" vertical="center" wrapText="1"/>
    </xf>
    <xf numFmtId="0" fontId="3" fillId="8" borderId="1" xfId="0" applyFont="1" applyFill="1" applyBorder="1" applyAlignment="1">
      <alignment horizontal="left" vertical="center" wrapText="1"/>
    </xf>
    <xf numFmtId="14" fontId="3" fillId="8" borderId="1" xfId="0" applyNumberFormat="1" applyFont="1" applyFill="1" applyBorder="1" applyAlignment="1">
      <alignment horizontal="center" vertical="center" wrapText="1"/>
    </xf>
    <xf numFmtId="165" fontId="3" fillId="8" borderId="1" xfId="1" applyFont="1" applyFill="1" applyBorder="1" applyAlignment="1">
      <alignment horizontal="center" vertical="center" wrapText="1"/>
    </xf>
    <xf numFmtId="0" fontId="3" fillId="7" borderId="1" xfId="0" applyFont="1" applyFill="1" applyBorder="1" applyAlignment="1">
      <alignment horizontal="left" vertical="center" wrapText="1"/>
    </xf>
    <xf numFmtId="14" fontId="3" fillId="7" borderId="1" xfId="0" applyNumberFormat="1" applyFont="1" applyFill="1" applyBorder="1" applyAlignment="1">
      <alignment horizontal="center" vertical="center" wrapText="1"/>
    </xf>
    <xf numFmtId="165" fontId="3" fillId="7" borderId="1" xfId="1" applyFont="1" applyFill="1" applyBorder="1" applyAlignment="1">
      <alignment horizontal="center" vertical="center" wrapText="1"/>
    </xf>
    <xf numFmtId="0" fontId="4" fillId="5"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1" xfId="0" applyFont="1" applyFill="1" applyBorder="1" applyAlignment="1" applyProtection="1">
      <alignment horizontal="left" vertical="center" wrapText="1"/>
      <protection locked="0"/>
    </xf>
    <xf numFmtId="0" fontId="4" fillId="9" borderId="1"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6" borderId="1" xfId="0" applyFont="1" applyFill="1" applyBorder="1" applyAlignment="1">
      <alignment horizontal="left" vertical="center" wrapText="1"/>
    </xf>
    <xf numFmtId="0" fontId="4" fillId="6" borderId="1" xfId="0" applyFont="1" applyFill="1" applyBorder="1" applyAlignment="1" applyProtection="1">
      <alignment horizontal="left" vertical="center" wrapText="1"/>
      <protection locked="0"/>
    </xf>
    <xf numFmtId="0" fontId="4" fillId="4" borderId="1" xfId="0" applyFont="1" applyFill="1" applyBorder="1" applyAlignment="1">
      <alignment horizontal="left" vertical="center" wrapText="1"/>
    </xf>
    <xf numFmtId="0" fontId="7" fillId="5" borderId="1" xfId="0" applyFont="1" applyFill="1" applyBorder="1" applyAlignment="1">
      <alignment horizontal="center" vertical="center" wrapText="1"/>
    </xf>
    <xf numFmtId="0" fontId="4" fillId="11" borderId="1" xfId="0" applyFont="1" applyFill="1" applyBorder="1" applyAlignment="1">
      <alignment horizontal="left" vertical="center" wrapText="1"/>
    </xf>
    <xf numFmtId="0" fontId="7" fillId="8"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7" fillId="0" borderId="1" xfId="0" applyFont="1" applyBorder="1" applyAlignment="1">
      <alignment horizontal="center" vertical="center" wrapText="1"/>
    </xf>
    <xf numFmtId="0" fontId="4" fillId="3" borderId="1" xfId="0" applyFont="1" applyFill="1" applyBorder="1" applyAlignment="1">
      <alignment horizontal="left" vertical="center" wrapText="1"/>
    </xf>
    <xf numFmtId="0" fontId="7" fillId="7"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4" fillId="5" borderId="1" xfId="8" applyNumberFormat="1" applyFont="1" applyFill="1" applyBorder="1" applyAlignment="1">
      <alignment horizontal="left" vertical="center" wrapText="1"/>
    </xf>
    <xf numFmtId="0" fontId="4" fillId="12" borderId="1" xfId="0" applyFont="1" applyFill="1" applyBorder="1" applyAlignment="1" applyProtection="1">
      <alignment horizontal="left" vertical="center" wrapText="1"/>
      <protection locked="0"/>
    </xf>
    <xf numFmtId="0" fontId="4" fillId="13" borderId="1" xfId="0" applyFont="1" applyFill="1" applyBorder="1" applyAlignment="1">
      <alignment horizontal="left" vertical="center" wrapText="1"/>
    </xf>
    <xf numFmtId="0" fontId="3" fillId="18" borderId="1" xfId="0" applyFont="1" applyFill="1" applyBorder="1" applyAlignment="1" applyProtection="1">
      <alignment vertical="center" wrapText="1"/>
      <protection locked="0"/>
    </xf>
    <xf numFmtId="0" fontId="3" fillId="16" borderId="1" xfId="0" applyFont="1" applyFill="1" applyBorder="1" applyAlignment="1" applyProtection="1">
      <alignment vertical="center" wrapText="1"/>
      <protection locked="0"/>
    </xf>
    <xf numFmtId="0" fontId="3" fillId="17" borderId="1" xfId="0" applyFont="1" applyFill="1" applyBorder="1" applyAlignment="1" applyProtection="1">
      <alignment vertical="center" wrapText="1"/>
      <protection locked="0"/>
    </xf>
    <xf numFmtId="0" fontId="3" fillId="19" borderId="1" xfId="0" applyFont="1" applyFill="1" applyBorder="1" applyAlignment="1" applyProtection="1">
      <alignment vertical="center" wrapText="1"/>
      <protection locked="0"/>
    </xf>
    <xf numFmtId="0" fontId="3" fillId="4" borderId="1" xfId="0" applyFont="1" applyFill="1" applyBorder="1" applyAlignment="1">
      <alignment vertical="center" wrapText="1"/>
    </xf>
    <xf numFmtId="166" fontId="4" fillId="5" borderId="1" xfId="0" applyNumberFormat="1" applyFont="1" applyFill="1" applyBorder="1" applyAlignment="1">
      <alignment horizontal="left" vertical="top" wrapText="1"/>
    </xf>
    <xf numFmtId="171" fontId="4" fillId="12" borderId="1" xfId="1" applyNumberFormat="1" applyFont="1" applyFill="1" applyBorder="1" applyAlignment="1">
      <alignment horizontal="center" vertical="center" wrapText="1"/>
    </xf>
    <xf numFmtId="171" fontId="4" fillId="5" borderId="1" xfId="1" applyNumberFormat="1" applyFont="1" applyFill="1" applyBorder="1" applyAlignment="1">
      <alignment horizontal="center" vertical="center"/>
    </xf>
    <xf numFmtId="171" fontId="4" fillId="9" borderId="1" xfId="1" applyNumberFormat="1" applyFont="1" applyFill="1" applyBorder="1" applyAlignment="1">
      <alignment horizontal="center" vertical="center" wrapText="1"/>
    </xf>
    <xf numFmtId="171" fontId="4" fillId="0" borderId="1" xfId="1" applyNumberFormat="1" applyFont="1" applyFill="1" applyBorder="1" applyAlignment="1">
      <alignment horizontal="center" vertical="center" wrapText="1"/>
    </xf>
    <xf numFmtId="171" fontId="4" fillId="5" borderId="1" xfId="1" applyNumberFormat="1" applyFont="1" applyFill="1" applyBorder="1" applyAlignment="1">
      <alignment horizontal="center" vertical="center" wrapText="1"/>
    </xf>
    <xf numFmtId="171" fontId="4" fillId="4" borderId="1" xfId="1" applyNumberFormat="1" applyFont="1" applyFill="1" applyBorder="1" applyAlignment="1">
      <alignment horizontal="center" vertical="center" wrapText="1"/>
    </xf>
    <xf numFmtId="171" fontId="4" fillId="6" borderId="1" xfId="1" applyNumberFormat="1" applyFont="1" applyFill="1" applyBorder="1" applyAlignment="1">
      <alignment horizontal="center" vertical="center" wrapText="1"/>
    </xf>
    <xf numFmtId="171" fontId="4" fillId="3" borderId="1" xfId="1" applyNumberFormat="1" applyFont="1" applyFill="1" applyBorder="1" applyAlignment="1">
      <alignment horizontal="center" vertical="center" wrapText="1"/>
    </xf>
    <xf numFmtId="171" fontId="4" fillId="8" borderId="1" xfId="1" applyNumberFormat="1" applyFont="1" applyFill="1" applyBorder="1" applyAlignment="1">
      <alignment horizontal="center" vertical="center" wrapText="1"/>
    </xf>
    <xf numFmtId="171" fontId="4" fillId="7" borderId="1" xfId="1" applyNumberFormat="1" applyFont="1" applyFill="1" applyBorder="1" applyAlignment="1">
      <alignment horizontal="center" vertical="center" wrapText="1"/>
    </xf>
    <xf numFmtId="171" fontId="4" fillId="2" borderId="1" xfId="1" applyNumberFormat="1" applyFont="1" applyFill="1" applyBorder="1" applyAlignment="1">
      <alignment horizontal="center" vertical="center" wrapText="1"/>
    </xf>
    <xf numFmtId="171" fontId="7" fillId="5" borderId="1" xfId="1" applyNumberFormat="1" applyFont="1" applyFill="1" applyBorder="1" applyAlignment="1">
      <alignment horizontal="center" vertical="center" wrapText="1"/>
    </xf>
    <xf numFmtId="171" fontId="4" fillId="11" borderId="1" xfId="1" applyNumberFormat="1" applyFont="1" applyFill="1" applyBorder="1" applyAlignment="1">
      <alignment horizontal="center" vertical="center" wrapText="1"/>
    </xf>
    <xf numFmtId="171" fontId="7" fillId="8" borderId="1" xfId="1" applyNumberFormat="1" applyFont="1" applyFill="1" applyBorder="1" applyAlignment="1">
      <alignment horizontal="center" vertical="center" wrapText="1"/>
    </xf>
    <xf numFmtId="171" fontId="7" fillId="0" borderId="1" xfId="1" applyNumberFormat="1" applyFont="1" applyFill="1" applyBorder="1" applyAlignment="1">
      <alignment horizontal="center" vertical="center" wrapText="1"/>
    </xf>
    <xf numFmtId="171" fontId="7" fillId="7" borderId="1" xfId="1" applyNumberFormat="1" applyFont="1" applyFill="1" applyBorder="1" applyAlignment="1">
      <alignment horizontal="center" vertical="center" wrapText="1"/>
    </xf>
    <xf numFmtId="171" fontId="7" fillId="4" borderId="1" xfId="1" applyNumberFormat="1" applyFont="1" applyFill="1" applyBorder="1" applyAlignment="1">
      <alignment horizontal="center" vertical="center" wrapText="1"/>
    </xf>
    <xf numFmtId="171" fontId="7" fillId="6" borderId="1" xfId="1" applyNumberFormat="1" applyFont="1" applyFill="1" applyBorder="1" applyAlignment="1">
      <alignment horizontal="center" vertical="center" wrapText="1"/>
    </xf>
    <xf numFmtId="171" fontId="7" fillId="9" borderId="1" xfId="1" applyNumberFormat="1" applyFont="1" applyFill="1" applyBorder="1" applyAlignment="1">
      <alignment horizontal="center" vertical="center" wrapText="1"/>
    </xf>
    <xf numFmtId="171" fontId="4" fillId="0" borderId="1" xfId="1" applyNumberFormat="1" applyFont="1" applyBorder="1" applyAlignment="1">
      <alignment horizontal="center" vertical="center" wrapText="1"/>
    </xf>
    <xf numFmtId="171" fontId="7" fillId="12" borderId="1" xfId="1" applyNumberFormat="1" applyFont="1" applyFill="1" applyBorder="1" applyAlignment="1">
      <alignment horizontal="center" vertical="center" wrapText="1"/>
    </xf>
    <xf numFmtId="171" fontId="4" fillId="13" borderId="1" xfId="1" applyNumberFormat="1" applyFont="1" applyFill="1" applyBorder="1" applyAlignment="1">
      <alignment horizontal="center" vertical="center" wrapText="1"/>
    </xf>
    <xf numFmtId="171" fontId="4" fillId="0" borderId="1" xfId="1" applyNumberFormat="1" applyFont="1" applyFill="1" applyBorder="1" applyAlignment="1">
      <alignment horizontal="center" vertical="center"/>
    </xf>
    <xf numFmtId="171" fontId="4" fillId="7" borderId="1" xfId="1" applyNumberFormat="1" applyFont="1" applyFill="1" applyBorder="1" applyAlignment="1">
      <alignment horizontal="center" vertical="center"/>
    </xf>
    <xf numFmtId="171" fontId="4" fillId="20" borderId="1" xfId="1" applyNumberFormat="1" applyFont="1" applyFill="1" applyBorder="1" applyAlignment="1">
      <alignment horizontal="center" vertical="center"/>
    </xf>
    <xf numFmtId="171" fontId="4" fillId="8" borderId="1" xfId="1" applyNumberFormat="1" applyFont="1" applyFill="1" applyBorder="1" applyAlignment="1">
      <alignment horizontal="center" vertical="center"/>
    </xf>
    <xf numFmtId="171" fontId="4" fillId="9" borderId="1" xfId="1" applyNumberFormat="1" applyFont="1" applyFill="1" applyBorder="1" applyAlignment="1">
      <alignment horizontal="center" vertical="center"/>
    </xf>
    <xf numFmtId="171" fontId="4" fillId="12" borderId="1" xfId="2" applyNumberFormat="1" applyFont="1" applyFill="1" applyBorder="1" applyAlignment="1">
      <alignment horizontal="center" vertical="center" wrapText="1"/>
    </xf>
    <xf numFmtId="171" fontId="4" fillId="12" borderId="1" xfId="35" applyNumberFormat="1" applyFont="1" applyFill="1" applyBorder="1" applyAlignment="1">
      <alignment horizontal="center" vertical="center" wrapText="1"/>
    </xf>
    <xf numFmtId="171" fontId="4" fillId="0" borderId="1" xfId="2" applyNumberFormat="1" applyFont="1" applyBorder="1" applyAlignment="1">
      <alignment horizontal="center" vertical="center" wrapText="1"/>
    </xf>
    <xf numFmtId="171" fontId="4" fillId="0" borderId="1" xfId="0" applyNumberFormat="1" applyFont="1" applyBorder="1" applyAlignment="1">
      <alignment horizontal="center" vertical="center" wrapText="1"/>
    </xf>
    <xf numFmtId="171" fontId="4" fillId="0" borderId="1" xfId="2" applyNumberFormat="1" applyFont="1" applyFill="1" applyBorder="1" applyAlignment="1">
      <alignment horizontal="center" vertical="center" wrapText="1"/>
    </xf>
    <xf numFmtId="171" fontId="4" fillId="4" borderId="1" xfId="35" applyNumberFormat="1" applyFont="1" applyFill="1" applyBorder="1" applyAlignment="1">
      <alignment horizontal="center" vertical="center" wrapText="1"/>
    </xf>
    <xf numFmtId="171" fontId="4" fillId="7" borderId="1" xfId="35" applyNumberFormat="1" applyFont="1" applyFill="1" applyBorder="1" applyAlignment="1">
      <alignment horizontal="center" vertical="center" wrapText="1"/>
    </xf>
    <xf numFmtId="171" fontId="4" fillId="12" borderId="1" xfId="0" applyNumberFormat="1" applyFont="1" applyFill="1" applyBorder="1" applyAlignment="1">
      <alignment horizontal="center" vertical="center" wrapText="1"/>
    </xf>
    <xf numFmtId="171" fontId="4" fillId="0" borderId="1" xfId="35" applyNumberFormat="1" applyFont="1" applyBorder="1" applyAlignment="1">
      <alignment horizontal="center" vertical="center" wrapText="1"/>
    </xf>
    <xf numFmtId="171" fontId="4" fillId="9" borderId="1" xfId="35" applyNumberFormat="1" applyFont="1" applyFill="1" applyBorder="1" applyAlignment="1">
      <alignment horizontal="center" vertical="center" wrapText="1"/>
    </xf>
    <xf numFmtId="171" fontId="4" fillId="9" borderId="1" xfId="0" applyNumberFormat="1" applyFont="1" applyFill="1" applyBorder="1" applyAlignment="1">
      <alignment horizontal="center" vertical="center" wrapText="1"/>
    </xf>
    <xf numFmtId="171" fontId="4" fillId="7" borderId="1" xfId="0" applyNumberFormat="1" applyFont="1" applyFill="1" applyBorder="1" applyAlignment="1">
      <alignment horizontal="center" vertical="center" wrapText="1"/>
    </xf>
    <xf numFmtId="0" fontId="4" fillId="9" borderId="1" xfId="0" applyFont="1" applyFill="1" applyBorder="1" applyAlignment="1">
      <alignment horizontal="left" vertical="center" wrapText="1"/>
    </xf>
    <xf numFmtId="0" fontId="4" fillId="8" borderId="1" xfId="0" applyFont="1" applyFill="1" applyBorder="1" applyAlignment="1">
      <alignment horizontal="left" vertical="center" wrapText="1"/>
    </xf>
    <xf numFmtId="0" fontId="4" fillId="7" borderId="1" xfId="0" applyFont="1" applyFill="1" applyBorder="1" applyAlignment="1">
      <alignment horizontal="left" vertical="center" wrapText="1"/>
    </xf>
    <xf numFmtId="0" fontId="3" fillId="4" borderId="1" xfId="0" applyFont="1" applyFill="1" applyBorder="1" applyAlignment="1" applyProtection="1">
      <alignment vertical="center" wrapText="1"/>
      <protection locked="0"/>
    </xf>
    <xf numFmtId="43" fontId="7" fillId="0" borderId="0" xfId="9" applyFont="1"/>
    <xf numFmtId="0" fontId="7" fillId="12" borderId="1" xfId="0" applyFont="1" applyFill="1" applyBorder="1" applyAlignment="1">
      <alignment horizontal="left" vertical="center" wrapText="1"/>
    </xf>
    <xf numFmtId="43" fontId="7" fillId="0" borderId="0" xfId="0" applyNumberFormat="1" applyFont="1"/>
    <xf numFmtId="43" fontId="7" fillId="0" borderId="0" xfId="9" applyFont="1" applyFill="1"/>
    <xf numFmtId="171" fontId="4" fillId="5" borderId="1" xfId="0" applyNumberFormat="1" applyFont="1" applyFill="1" applyBorder="1" applyAlignment="1">
      <alignment horizontal="center" vertical="center"/>
    </xf>
    <xf numFmtId="0" fontId="4" fillId="5" borderId="1" xfId="0" applyFont="1" applyFill="1" applyBorder="1" applyAlignment="1">
      <alignment horizontal="center" vertical="center"/>
    </xf>
    <xf numFmtId="44" fontId="4" fillId="5" borderId="1" xfId="0" applyNumberFormat="1" applyFont="1" applyFill="1" applyBorder="1" applyAlignment="1">
      <alignment horizontal="center" vertical="center"/>
    </xf>
    <xf numFmtId="43" fontId="4" fillId="0" borderId="0" xfId="9" applyFont="1" applyAlignment="1">
      <alignment horizontal="center"/>
    </xf>
    <xf numFmtId="0" fontId="4" fillId="0" borderId="0" xfId="0" applyFont="1" applyAlignment="1">
      <alignment horizontal="center"/>
    </xf>
    <xf numFmtId="9" fontId="4" fillId="5" borderId="1" xfId="0" applyNumberFormat="1" applyFont="1" applyFill="1" applyBorder="1" applyAlignment="1">
      <alignment horizontal="center" vertical="center"/>
    </xf>
    <xf numFmtId="14" fontId="4" fillId="2" borderId="1" xfId="0" applyNumberFormat="1"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166" fontId="7" fillId="0" borderId="0" xfId="0" applyNumberFormat="1" applyFont="1"/>
    <xf numFmtId="1" fontId="7" fillId="5" borderId="1" xfId="0" applyNumberFormat="1" applyFont="1" applyFill="1" applyBorder="1" applyAlignment="1">
      <alignment horizontal="center" vertical="center" wrapText="1"/>
    </xf>
    <xf numFmtId="165" fontId="7" fillId="5" borderId="1" xfId="1" applyFont="1" applyFill="1" applyBorder="1" applyAlignment="1">
      <alignment horizontal="center" vertical="center" wrapText="1"/>
    </xf>
    <xf numFmtId="1" fontId="7" fillId="8" borderId="1" xfId="0" applyNumberFormat="1" applyFont="1" applyFill="1" applyBorder="1" applyAlignment="1">
      <alignment horizontal="center" vertical="center" wrapText="1"/>
    </xf>
    <xf numFmtId="165" fontId="7" fillId="8" borderId="1" xfId="1" applyFont="1" applyFill="1" applyBorder="1" applyAlignment="1">
      <alignment horizontal="center" vertical="center" wrapText="1"/>
    </xf>
    <xf numFmtId="1" fontId="7" fillId="0" borderId="1" xfId="0" applyNumberFormat="1" applyFont="1" applyBorder="1" applyAlignment="1">
      <alignment horizontal="center" vertical="center" wrapText="1"/>
    </xf>
    <xf numFmtId="165" fontId="7" fillId="0" borderId="1" xfId="1" applyFont="1" applyFill="1" applyBorder="1" applyAlignment="1">
      <alignment horizontal="center" vertical="center" wrapText="1"/>
    </xf>
    <xf numFmtId="14" fontId="4" fillId="3" borderId="1" xfId="0" applyNumberFormat="1" applyFont="1" applyFill="1" applyBorder="1" applyAlignment="1">
      <alignment horizontal="center" vertical="center" wrapText="1"/>
    </xf>
    <xf numFmtId="1" fontId="7" fillId="7" borderId="1" xfId="0" applyNumberFormat="1" applyFont="1" applyFill="1" applyBorder="1" applyAlignment="1">
      <alignment horizontal="center" vertical="center" wrapText="1"/>
    </xf>
    <xf numFmtId="165" fontId="7" fillId="7" borderId="1" xfId="1" applyFont="1" applyFill="1" applyBorder="1" applyAlignment="1">
      <alignment horizontal="center" vertical="center" wrapText="1"/>
    </xf>
    <xf numFmtId="1" fontId="7" fillId="4" borderId="1" xfId="0" applyNumberFormat="1" applyFont="1" applyFill="1" applyBorder="1" applyAlignment="1">
      <alignment horizontal="center" vertical="center" wrapText="1"/>
    </xf>
    <xf numFmtId="165" fontId="7" fillId="4" borderId="1" xfId="1" applyFont="1" applyFill="1" applyBorder="1" applyAlignment="1">
      <alignment horizontal="center" vertical="center" wrapText="1"/>
    </xf>
    <xf numFmtId="1" fontId="7" fillId="6" borderId="1" xfId="0" applyNumberFormat="1" applyFont="1" applyFill="1" applyBorder="1" applyAlignment="1">
      <alignment horizontal="center" vertical="center" wrapText="1"/>
    </xf>
    <xf numFmtId="165" fontId="7" fillId="6" borderId="1" xfId="1" applyFont="1" applyFill="1" applyBorder="1" applyAlignment="1">
      <alignment horizontal="center" vertical="center" wrapText="1"/>
    </xf>
    <xf numFmtId="1" fontId="7" fillId="9" borderId="1" xfId="0" applyNumberFormat="1" applyFont="1" applyFill="1" applyBorder="1" applyAlignment="1">
      <alignment horizontal="center" vertical="center" wrapText="1"/>
    </xf>
    <xf numFmtId="165" fontId="7" fillId="9" borderId="1" xfId="1" applyFont="1" applyFill="1" applyBorder="1" applyAlignment="1">
      <alignment horizontal="center" vertical="center" wrapText="1"/>
    </xf>
    <xf numFmtId="1" fontId="7" fillId="12" borderId="1" xfId="0" applyNumberFormat="1" applyFont="1" applyFill="1" applyBorder="1" applyAlignment="1">
      <alignment horizontal="center" vertical="center" wrapText="1"/>
    </xf>
    <xf numFmtId="165" fontId="7" fillId="12" borderId="1" xfId="1" applyFont="1" applyFill="1" applyBorder="1" applyAlignment="1">
      <alignment horizontal="center" vertical="center" wrapText="1"/>
    </xf>
    <xf numFmtId="0" fontId="7" fillId="12" borderId="1" xfId="0" applyFont="1" applyFill="1" applyBorder="1" applyAlignment="1">
      <alignment wrapText="1"/>
    </xf>
    <xf numFmtId="171" fontId="4" fillId="12" borderId="1" xfId="0" applyNumberFormat="1" applyFont="1" applyFill="1" applyBorder="1" applyAlignment="1">
      <alignment horizontal="center" vertical="center"/>
    </xf>
    <xf numFmtId="14" fontId="14" fillId="12" borderId="1" xfId="0" applyNumberFormat="1" applyFont="1" applyFill="1" applyBorder="1" applyAlignment="1">
      <alignment horizontal="center" vertical="center"/>
    </xf>
    <xf numFmtId="14" fontId="4" fillId="4" borderId="1" xfId="0" applyNumberFormat="1" applyFont="1" applyFill="1" applyBorder="1" applyAlignment="1">
      <alignment horizontal="center" vertical="center"/>
    </xf>
    <xf numFmtId="0" fontId="7" fillId="12" borderId="1" xfId="0" applyFont="1" applyFill="1" applyBorder="1" applyAlignment="1">
      <alignment horizontal="center" vertical="center" wrapText="1"/>
    </xf>
    <xf numFmtId="0" fontId="4" fillId="15" borderId="1" xfId="0" applyFont="1" applyFill="1" applyBorder="1" applyAlignment="1">
      <alignment horizontal="center" vertical="center" wrapText="1"/>
    </xf>
    <xf numFmtId="14" fontId="7" fillId="15" borderId="1" xfId="0" applyNumberFormat="1" applyFont="1" applyFill="1" applyBorder="1" applyAlignment="1">
      <alignment horizontal="center" vertical="center" wrapText="1"/>
    </xf>
    <xf numFmtId="14" fontId="7" fillId="9" borderId="1" xfId="0" applyNumberFormat="1" applyFont="1" applyFill="1" applyBorder="1" applyAlignment="1">
      <alignment horizontal="center" vertical="center" wrapText="1"/>
    </xf>
    <xf numFmtId="0" fontId="7" fillId="9" borderId="1" xfId="0" applyFont="1" applyFill="1" applyBorder="1" applyAlignment="1">
      <alignment horizontal="left" vertical="top" wrapText="1"/>
    </xf>
    <xf numFmtId="0" fontId="7" fillId="9" borderId="1" xfId="0" applyFont="1" applyFill="1" applyBorder="1" applyAlignment="1">
      <alignment horizontal="left" wrapText="1"/>
    </xf>
    <xf numFmtId="14" fontId="7" fillId="12" borderId="1" xfId="0" applyNumberFormat="1" applyFont="1" applyFill="1" applyBorder="1" applyAlignment="1">
      <alignment horizontal="center" vertical="center" wrapText="1"/>
    </xf>
    <xf numFmtId="9" fontId="4" fillId="0" borderId="1" xfId="0" applyNumberFormat="1" applyFont="1" applyFill="1" applyBorder="1" applyAlignment="1">
      <alignment horizontal="center" vertical="center"/>
    </xf>
    <xf numFmtId="171"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44" fontId="4" fillId="0" borderId="1" xfId="0" applyNumberFormat="1" applyFont="1" applyFill="1" applyBorder="1" applyAlignment="1">
      <alignment horizontal="center" vertical="center"/>
    </xf>
    <xf numFmtId="9" fontId="4" fillId="7" borderId="1" xfId="0" applyNumberFormat="1" applyFont="1" applyFill="1" applyBorder="1" applyAlignment="1">
      <alignment horizontal="center" vertical="center"/>
    </xf>
    <xf numFmtId="171" fontId="4" fillId="7" borderId="1" xfId="0" applyNumberFormat="1" applyFont="1" applyFill="1" applyBorder="1" applyAlignment="1">
      <alignment horizontal="center" vertical="center"/>
    </xf>
    <xf numFmtId="0" fontId="4" fillId="7" borderId="1" xfId="0" applyFont="1" applyFill="1" applyBorder="1" applyAlignment="1">
      <alignment horizontal="center" vertical="center"/>
    </xf>
    <xf numFmtId="44" fontId="4" fillId="7" borderId="1" xfId="0" applyNumberFormat="1" applyFont="1" applyFill="1" applyBorder="1" applyAlignment="1">
      <alignment horizontal="center" vertical="center"/>
    </xf>
    <xf numFmtId="9" fontId="4" fillId="20" borderId="1" xfId="0" applyNumberFormat="1" applyFont="1" applyFill="1" applyBorder="1" applyAlignment="1">
      <alignment horizontal="center" vertical="center"/>
    </xf>
    <xf numFmtId="171" fontId="4" fillId="20" borderId="1" xfId="0" applyNumberFormat="1" applyFont="1" applyFill="1" applyBorder="1" applyAlignment="1">
      <alignment horizontal="center" vertical="center"/>
    </xf>
    <xf numFmtId="0" fontId="4" fillId="20" borderId="1" xfId="0" applyFont="1" applyFill="1" applyBorder="1" applyAlignment="1">
      <alignment horizontal="center" vertical="center"/>
    </xf>
    <xf numFmtId="44" fontId="4" fillId="20" borderId="1" xfId="0" applyNumberFormat="1" applyFont="1" applyFill="1" applyBorder="1" applyAlignment="1">
      <alignment horizontal="center" vertical="center"/>
    </xf>
    <xf numFmtId="9" fontId="4" fillId="8" borderId="1" xfId="0" applyNumberFormat="1" applyFont="1" applyFill="1" applyBorder="1" applyAlignment="1">
      <alignment horizontal="center" vertical="center"/>
    </xf>
    <xf numFmtId="171" fontId="4" fillId="8" borderId="1" xfId="0" applyNumberFormat="1" applyFont="1" applyFill="1" applyBorder="1" applyAlignment="1">
      <alignment horizontal="center" vertical="center"/>
    </xf>
    <xf numFmtId="0" fontId="4" fillId="8" borderId="1" xfId="0" applyFont="1" applyFill="1" applyBorder="1" applyAlignment="1">
      <alignment horizontal="center" vertical="center"/>
    </xf>
    <xf numFmtId="44" fontId="4" fillId="8" borderId="1" xfId="0" applyNumberFormat="1" applyFont="1" applyFill="1" applyBorder="1" applyAlignment="1">
      <alignment horizontal="center" vertical="center"/>
    </xf>
    <xf numFmtId="9" fontId="4" fillId="9" borderId="1" xfId="0" applyNumberFormat="1" applyFont="1" applyFill="1" applyBorder="1" applyAlignment="1">
      <alignment horizontal="center" vertical="center"/>
    </xf>
    <xf numFmtId="171" fontId="4" fillId="9" borderId="1" xfId="0" applyNumberFormat="1" applyFont="1" applyFill="1" applyBorder="1" applyAlignment="1">
      <alignment horizontal="center" vertical="center"/>
    </xf>
    <xf numFmtId="0" fontId="4" fillId="9" borderId="1" xfId="0" applyFont="1" applyFill="1" applyBorder="1" applyAlignment="1">
      <alignment horizontal="center" vertical="center"/>
    </xf>
    <xf numFmtId="44" fontId="4" fillId="9" borderId="1" xfId="0" applyNumberFormat="1" applyFont="1" applyFill="1" applyBorder="1" applyAlignment="1">
      <alignment horizontal="center" vertical="center"/>
    </xf>
    <xf numFmtId="9" fontId="4" fillId="5" borderId="1" xfId="10" applyNumberFormat="1" applyFont="1" applyFill="1" applyBorder="1" applyAlignment="1">
      <alignment horizontal="center" vertical="center"/>
    </xf>
    <xf numFmtId="43" fontId="4" fillId="0" borderId="0" xfId="9" applyFont="1" applyFill="1" applyAlignment="1">
      <alignment horizontal="center"/>
    </xf>
    <xf numFmtId="0" fontId="4" fillId="0" borderId="0" xfId="0" applyFont="1" applyFill="1" applyAlignment="1">
      <alignment horizontal="center"/>
    </xf>
    <xf numFmtId="9" fontId="4" fillId="8" borderId="1" xfId="10" applyNumberFormat="1" applyFont="1" applyFill="1" applyBorder="1" applyAlignment="1">
      <alignment horizontal="center" vertical="center"/>
    </xf>
    <xf numFmtId="0" fontId="3" fillId="5" borderId="1" xfId="0" applyFont="1" applyFill="1" applyBorder="1" applyAlignment="1">
      <alignment horizontal="center" vertical="center" wrapText="1"/>
    </xf>
    <xf numFmtId="0" fontId="10" fillId="0" borderId="3" xfId="0" applyFont="1" applyBorder="1" applyAlignment="1">
      <alignment vertical="center" wrapText="1"/>
    </xf>
    <xf numFmtId="0" fontId="10" fillId="0" borderId="0" xfId="0" applyFont="1" applyAlignment="1">
      <alignment vertical="center" wrapText="1"/>
    </xf>
    <xf numFmtId="43" fontId="10" fillId="0" borderId="0" xfId="9" applyFont="1" applyBorder="1" applyAlignment="1">
      <alignment vertical="center" wrapText="1"/>
    </xf>
    <xf numFmtId="0" fontId="4" fillId="4" borderId="3" xfId="3" applyFont="1" applyFill="1" applyBorder="1" applyAlignment="1">
      <alignment vertical="center" wrapText="1"/>
    </xf>
    <xf numFmtId="0" fontId="4" fillId="4" borderId="0" xfId="3" applyFont="1" applyFill="1" applyAlignment="1">
      <alignment vertical="center" wrapText="1"/>
    </xf>
    <xf numFmtId="43" fontId="4" fillId="4" borderId="0" xfId="9" applyFont="1" applyFill="1" applyBorder="1" applyAlignment="1">
      <alignment vertical="center" wrapText="1"/>
    </xf>
    <xf numFmtId="0" fontId="4" fillId="3" borderId="3" xfId="3" applyFont="1" applyFill="1" applyBorder="1" applyAlignment="1">
      <alignment vertical="center" wrapText="1"/>
    </xf>
    <xf numFmtId="0" fontId="4" fillId="3" borderId="0" xfId="3" applyFont="1" applyFill="1" applyAlignment="1">
      <alignment vertical="center" wrapText="1"/>
    </xf>
    <xf numFmtId="43" fontId="4" fillId="3" borderId="0" xfId="9" applyFont="1" applyFill="1" applyBorder="1" applyAlignment="1">
      <alignment vertical="center" wrapText="1"/>
    </xf>
    <xf numFmtId="0" fontId="10" fillId="2" borderId="3" xfId="3" applyFont="1" applyFill="1" applyBorder="1" applyAlignment="1">
      <alignment vertical="center" wrapText="1"/>
    </xf>
    <xf numFmtId="0" fontId="10" fillId="2" borderId="0" xfId="3" applyFont="1" applyFill="1" applyAlignment="1">
      <alignment vertical="center" wrapText="1"/>
    </xf>
    <xf numFmtId="43" fontId="10" fillId="2" borderId="0" xfId="9" applyFont="1" applyFill="1" applyBorder="1" applyAlignment="1">
      <alignment vertical="center" wrapText="1"/>
    </xf>
    <xf numFmtId="0" fontId="8" fillId="11" borderId="2" xfId="0" applyFont="1" applyFill="1" applyBorder="1" applyAlignment="1">
      <alignment horizontal="center" vertical="center" wrapText="1"/>
    </xf>
    <xf numFmtId="0" fontId="4" fillId="9" borderId="3" xfId="0" applyFont="1" applyFill="1" applyBorder="1" applyAlignment="1">
      <alignment vertical="center" wrapText="1"/>
    </xf>
    <xf numFmtId="0" fontId="4" fillId="9" borderId="0" xfId="0" applyFont="1" applyFill="1" applyAlignment="1">
      <alignment vertical="center" wrapText="1"/>
    </xf>
    <xf numFmtId="43" fontId="4" fillId="9" borderId="0" xfId="9" applyFont="1" applyFill="1" applyBorder="1" applyAlignment="1">
      <alignment vertical="center" wrapText="1"/>
    </xf>
    <xf numFmtId="0" fontId="4" fillId="8" borderId="3" xfId="0" applyFont="1" applyFill="1" applyBorder="1" applyAlignment="1">
      <alignment vertical="center" wrapText="1"/>
    </xf>
    <xf numFmtId="0" fontId="4" fillId="8" borderId="0" xfId="0" applyFont="1" applyFill="1" applyAlignment="1">
      <alignment vertical="center" wrapText="1"/>
    </xf>
    <xf numFmtId="43" fontId="4" fillId="8" borderId="0" xfId="9" applyFont="1" applyFill="1" applyBorder="1" applyAlignment="1">
      <alignment vertical="center" wrapText="1"/>
    </xf>
    <xf numFmtId="0" fontId="4" fillId="7" borderId="3" xfId="0" applyFont="1" applyFill="1" applyBorder="1" applyAlignment="1">
      <alignment vertical="center" wrapText="1"/>
    </xf>
    <xf numFmtId="0" fontId="4" fillId="7" borderId="0" xfId="0" applyFont="1" applyFill="1" applyAlignment="1">
      <alignment vertical="center" wrapText="1"/>
    </xf>
    <xf numFmtId="43" fontId="4" fillId="7" borderId="0" xfId="9" applyFont="1" applyFill="1" applyBorder="1" applyAlignment="1">
      <alignment vertical="center" wrapText="1"/>
    </xf>
    <xf numFmtId="0" fontId="4" fillId="6" borderId="3" xfId="0" applyFont="1" applyFill="1" applyBorder="1" applyAlignment="1">
      <alignment vertical="center" wrapText="1"/>
    </xf>
    <xf numFmtId="0" fontId="4" fillId="6" borderId="0" xfId="0" applyFont="1" applyFill="1" applyAlignment="1">
      <alignment vertical="center" wrapText="1"/>
    </xf>
    <xf numFmtId="43" fontId="4" fillId="6" borderId="0" xfId="9" applyFont="1" applyFill="1" applyBorder="1" applyAlignment="1">
      <alignment vertical="center" wrapText="1"/>
    </xf>
    <xf numFmtId="0" fontId="4" fillId="5" borderId="3" xfId="0" applyFont="1" applyFill="1" applyBorder="1" applyAlignment="1">
      <alignment vertical="center" wrapText="1"/>
    </xf>
    <xf numFmtId="0" fontId="4" fillId="5" borderId="0" xfId="0" applyFont="1" applyFill="1" applyAlignment="1">
      <alignment vertical="center" wrapText="1"/>
    </xf>
    <xf numFmtId="43" fontId="4" fillId="5" borderId="0" xfId="9" applyFont="1" applyFill="1" applyBorder="1" applyAlignment="1">
      <alignment vertical="center" wrapText="1"/>
    </xf>
    <xf numFmtId="0" fontId="10" fillId="0" borderId="0" xfId="0" applyFont="1" applyBorder="1" applyAlignment="1">
      <alignment vertical="center" wrapText="1"/>
    </xf>
    <xf numFmtId="0" fontId="4" fillId="4" borderId="0" xfId="3" applyFont="1" applyFill="1" applyBorder="1" applyAlignment="1">
      <alignment vertical="center" wrapText="1"/>
    </xf>
    <xf numFmtId="0" fontId="4" fillId="3" borderId="0" xfId="3" applyFont="1" applyFill="1" applyBorder="1" applyAlignment="1">
      <alignment vertical="center" wrapText="1"/>
    </xf>
    <xf numFmtId="0" fontId="10" fillId="2" borderId="0" xfId="3" applyFont="1" applyFill="1" applyBorder="1" applyAlignment="1">
      <alignment vertical="center" wrapText="1"/>
    </xf>
    <xf numFmtId="0" fontId="8" fillId="0" borderId="2" xfId="0" applyFont="1" applyFill="1" applyBorder="1" applyAlignment="1">
      <alignment horizontal="center" vertical="center" wrapText="1"/>
    </xf>
    <xf numFmtId="0" fontId="4" fillId="9" borderId="0" xfId="0" applyFont="1" applyFill="1" applyBorder="1" applyAlignment="1">
      <alignment vertical="center" wrapText="1"/>
    </xf>
    <xf numFmtId="0" fontId="4" fillId="8" borderId="0" xfId="0" applyFont="1" applyFill="1" applyBorder="1" applyAlignment="1">
      <alignment vertical="center" wrapText="1"/>
    </xf>
    <xf numFmtId="0" fontId="4" fillId="7" borderId="0" xfId="0" applyFont="1" applyFill="1" applyBorder="1" applyAlignment="1">
      <alignment vertical="center" wrapText="1"/>
    </xf>
    <xf numFmtId="0" fontId="4" fillId="6" borderId="0" xfId="0" applyFont="1" applyFill="1" applyBorder="1" applyAlignment="1">
      <alignment vertical="center" wrapText="1"/>
    </xf>
    <xf numFmtId="0" fontId="4" fillId="12" borderId="3" xfId="0" applyFont="1" applyFill="1" applyBorder="1" applyAlignment="1">
      <alignment vertical="center" wrapText="1"/>
    </xf>
    <xf numFmtId="0" fontId="4" fillId="12" borderId="0" xfId="0" applyFont="1" applyFill="1" applyBorder="1" applyAlignment="1">
      <alignment vertical="center" wrapText="1"/>
    </xf>
  </cellXfs>
  <cellStyles count="56">
    <cellStyle name="BodyStyle" xfId="30" xr:uid="{9E4FC2FA-62BE-4AD1-B869-62D785E14D8B}"/>
    <cellStyle name="HeaderStyle" xfId="29" xr:uid="{772604CF-D500-4FCB-9FB5-8BC0CAF447FE}"/>
    <cellStyle name="Millares" xfId="9" builtinId="3"/>
    <cellStyle name="Millares [0]" xfId="8" builtinId="6"/>
    <cellStyle name="Millares [0] 2" xfId="4" xr:uid="{D66E2559-164C-4CBB-9D0A-6B2DA552D720}"/>
    <cellStyle name="Millares [0] 2 2" xfId="7" xr:uid="{362D99CD-A3FA-49FF-B6DC-46EEC0C510AA}"/>
    <cellStyle name="Millares [0] 2 2 2" xfId="23" xr:uid="{10D73218-4F19-4B07-9077-6BD6B06B63A7}"/>
    <cellStyle name="Millares [0] 2 2 3" xfId="15" xr:uid="{50A553B3-44AE-494F-AD5C-AB79B7FB9DF6}"/>
    <cellStyle name="Millares [0] 2 3" xfId="19" xr:uid="{5D0F090C-6D7C-4209-843F-F23D03C1DB63}"/>
    <cellStyle name="Millares [0] 2 4" xfId="12" xr:uid="{8F6D95B9-1303-4C4E-87F8-E116392C071A}"/>
    <cellStyle name="Millares [0] 3" xfId="5" xr:uid="{55D18E8A-E3D3-4907-BB12-4A3773504E55}"/>
    <cellStyle name="Millares [0] 3 2" xfId="22" xr:uid="{0AD3CEB5-7AF7-4C8B-8360-454F9F871AF3}"/>
    <cellStyle name="Millares [0] 3 3" xfId="32" xr:uid="{C296D6E2-8CEB-4F31-83CF-3D596EF99E9B}"/>
    <cellStyle name="Millares [0] 3 4" xfId="14" xr:uid="{42A68AFC-7E72-4649-B7A9-55302B94E5FF}"/>
    <cellStyle name="Millares [0] 4" xfId="18" xr:uid="{B004408B-A082-4814-A033-E163A8AB1F2F}"/>
    <cellStyle name="Millares [0] 4 2" xfId="33" xr:uid="{D1ABCF5B-C6D9-4E08-B59D-B918D70B8942}"/>
    <cellStyle name="Millares [0] 5" xfId="34" xr:uid="{B8AF358E-D568-4038-B442-24CFA056E517}"/>
    <cellStyle name="Millares [0] 6" xfId="27" xr:uid="{1CFD43BE-37C7-4EF5-ADFC-807E1F31CA4C}"/>
    <cellStyle name="Millares [0] 7" xfId="11" xr:uid="{49DB4E84-DB9E-44B0-A0FB-727D2DE5D6AA}"/>
    <cellStyle name="Millares 10" xfId="53" xr:uid="{1DE96460-AF6B-45BF-BF41-3684F0BDA9C9}"/>
    <cellStyle name="Millares 11" xfId="55" xr:uid="{05243E5A-27AB-485D-9A7B-4741D49DF62F}"/>
    <cellStyle name="Millares 2" xfId="37" xr:uid="{853EE38F-F026-4C8C-9D0F-E8FDB3EE72A0}"/>
    <cellStyle name="Millares 3" xfId="39" xr:uid="{92B61C6E-3E81-4BFA-AEF2-985F78AA7739}"/>
    <cellStyle name="Millares 4" xfId="41" xr:uid="{97B7FAD5-F7DC-4A76-A7CD-E6EE4486F6E7}"/>
    <cellStyle name="Millares 5" xfId="43" xr:uid="{EE7852F1-36FF-4CEE-895B-D7B4FB4A70F9}"/>
    <cellStyle name="Millares 6" xfId="45" xr:uid="{A7ECB7DE-96F2-45CD-AF35-EEBA35871CB8}"/>
    <cellStyle name="Millares 7" xfId="47" xr:uid="{619F554A-A483-4D0B-8F34-4F67DB6F30B2}"/>
    <cellStyle name="Millares 8" xfId="49" xr:uid="{323B7997-BF97-44EC-9476-19E61FE1130E}"/>
    <cellStyle name="Millares 9" xfId="51" xr:uid="{502A64EE-B339-49B2-A4F6-8E5D3CBDB940}"/>
    <cellStyle name="Moneda" xfId="1" builtinId="4"/>
    <cellStyle name="Moneda [0]" xfId="2" builtinId="7"/>
    <cellStyle name="Moneda [0] 2" xfId="6" xr:uid="{138F966E-FC3F-44C0-B394-96531B6F06F7}"/>
    <cellStyle name="Moneda [0] 2 2" xfId="28" xr:uid="{D197FF1E-A5EA-45EE-8CFF-1261782CCA77}"/>
    <cellStyle name="Moneda [0] 3" xfId="35" xr:uid="{84586453-108B-4B30-B48F-9817BEB4CE24}"/>
    <cellStyle name="Moneda 10" xfId="46" xr:uid="{AE964789-4153-4D8D-ABF4-058858E16179}"/>
    <cellStyle name="Moneda 11" xfId="48" xr:uid="{B3FD7689-F0D5-4ABC-9CB0-7E237DF35DE9}"/>
    <cellStyle name="Moneda 12" xfId="50" xr:uid="{ECC440EC-1D3D-4272-95BB-EF14DDC1E5FE}"/>
    <cellStyle name="Moneda 13" xfId="52" xr:uid="{2164D475-0037-4C85-BD21-D3FA2CC1C271}"/>
    <cellStyle name="Moneda 14" xfId="54" xr:uid="{6011FEB1-A980-47CF-8D16-44E0C28C1FCB}"/>
    <cellStyle name="Moneda 2" xfId="17" xr:uid="{030E75BC-83CD-4715-9309-3B71085EB53D}"/>
    <cellStyle name="Moneda 2 2" xfId="25" xr:uid="{1E5CC3E8-04E4-4549-9C4D-94D24A362087}"/>
    <cellStyle name="Moneda 3" xfId="21" xr:uid="{862AD009-DF95-4943-AA4A-84E84E5C084E}"/>
    <cellStyle name="Moneda 4" xfId="31" xr:uid="{553F0506-638D-4CA2-9012-F5BFA8A6D518}"/>
    <cellStyle name="Moneda 5" xfId="36" xr:uid="{2B39F2C0-20EA-4CE3-9F44-A7D569BEE884}"/>
    <cellStyle name="Moneda 6" xfId="38" xr:uid="{4F8A5214-D531-425B-B4B1-9560C9337B57}"/>
    <cellStyle name="Moneda 7" xfId="40" xr:uid="{22214AAA-5C18-44D2-A71B-EC67DBC95F07}"/>
    <cellStyle name="Moneda 8" xfId="42" xr:uid="{5D008195-4D9F-4930-BE49-5C1E6EE8328B}"/>
    <cellStyle name="Moneda 9" xfId="44" xr:uid="{B95C3744-AA7A-426C-A6B7-39337497F05A}"/>
    <cellStyle name="Normal" xfId="0" builtinId="0"/>
    <cellStyle name="Normal 2" xfId="13" xr:uid="{37116E15-C2F3-4D70-83BF-2BF074F03A74}"/>
    <cellStyle name="Normal 2 2" xfId="16" xr:uid="{60B0A941-0A4D-48F3-A854-860881B8CBEF}"/>
    <cellStyle name="Normal 2 2 2" xfId="24" xr:uid="{E077A551-EC00-4747-BAD9-D8F302C6ECEB}"/>
    <cellStyle name="Normal 2 3" xfId="20" xr:uid="{CB5D2B7E-DA71-4B8D-B292-ACEAA13BA5CD}"/>
    <cellStyle name="Normal 3" xfId="3" xr:uid="{84EA4C34-567F-42DF-BC17-66F75BD9BE52}"/>
    <cellStyle name="Normal 4" xfId="26" xr:uid="{E1720662-0059-46F6-A9EE-AE72FD0E138A}"/>
    <cellStyle name="Porcentaje" xfId="10" builtinId="5"/>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CC"/>
      <color rgb="FFFFFFCC"/>
      <color rgb="FFFFCC99"/>
      <color rgb="FFFF9999"/>
      <color rgb="FFFF9933"/>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sergio_avila_jep_gov_co/Documents/JEP/2021/BASE%20DE%20SEGUIMIENTO%20DE%20CONTRATOS/Copia%20de%20Base%20de%20procesos%20y%20contratos%20-%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4"/>
      <sheetName val="CONTRATOS  (2)"/>
      <sheetName val="Hoja1"/>
      <sheetName val="CONTRATOS "/>
      <sheetName val="CONVENIOS-PROV"/>
      <sheetName val="Hoja2"/>
      <sheetName val="CSPO"/>
      <sheetName val="TVEC"/>
      <sheetName val="IPINF"/>
      <sheetName val="IPI"/>
      <sheetName val="SB"/>
      <sheetName val="IPS"/>
      <sheetName val="FORM-CONSE"/>
      <sheetName val="NOVEDADES AÑO - 2020"/>
    </sheetNames>
    <sheetDataSet>
      <sheetData sheetId="0"/>
      <sheetData sheetId="1"/>
      <sheetData sheetId="2"/>
      <sheetData sheetId="3">
        <row r="2">
          <cell r="B2" t="str">
            <v>JEP-001-2021</v>
          </cell>
          <cell r="AP2">
            <v>44561</v>
          </cell>
        </row>
        <row r="3">
          <cell r="B3" t="str">
            <v>JEP-002-2021</v>
          </cell>
          <cell r="AP3">
            <v>44561</v>
          </cell>
        </row>
        <row r="4">
          <cell r="B4" t="str">
            <v>JEP-003-2021</v>
          </cell>
          <cell r="AP4">
            <v>44469</v>
          </cell>
        </row>
        <row r="5">
          <cell r="B5" t="str">
            <v>JEP-004-2021</v>
          </cell>
          <cell r="AP5">
            <v>44469</v>
          </cell>
        </row>
        <row r="6">
          <cell r="B6" t="str">
            <v>JEP-005-2021</v>
          </cell>
          <cell r="AP6">
            <v>44469</v>
          </cell>
        </row>
        <row r="7">
          <cell r="B7" t="str">
            <v>JEP-006-2021</v>
          </cell>
          <cell r="AP7">
            <v>44469</v>
          </cell>
        </row>
        <row r="8">
          <cell r="B8" t="str">
            <v>JEP-007-2021</v>
          </cell>
          <cell r="AP8">
            <v>44469</v>
          </cell>
        </row>
        <row r="9">
          <cell r="B9" t="str">
            <v>JEP-008-2021</v>
          </cell>
          <cell r="AP9">
            <v>44469</v>
          </cell>
        </row>
        <row r="10">
          <cell r="B10" t="str">
            <v>JEP-009-2021</v>
          </cell>
          <cell r="AP10">
            <v>44469</v>
          </cell>
        </row>
        <row r="11">
          <cell r="B11" t="str">
            <v>JEP-010-2021</v>
          </cell>
          <cell r="AP11">
            <v>44469</v>
          </cell>
        </row>
        <row r="12">
          <cell r="B12" t="str">
            <v>JEP-011-2021</v>
          </cell>
          <cell r="AP12">
            <v>44469</v>
          </cell>
        </row>
        <row r="13">
          <cell r="B13" t="str">
            <v>JEP-012-2021</v>
          </cell>
          <cell r="AP13">
            <v>44540</v>
          </cell>
        </row>
        <row r="14">
          <cell r="B14" t="str">
            <v>JEP-013-2021</v>
          </cell>
          <cell r="AP14">
            <v>44561</v>
          </cell>
        </row>
        <row r="15">
          <cell r="B15" t="str">
            <v>JEP-014-2021</v>
          </cell>
          <cell r="AP15">
            <v>44561</v>
          </cell>
        </row>
        <row r="16">
          <cell r="B16" t="str">
            <v>JEP-015-2021</v>
          </cell>
          <cell r="AP16">
            <v>44469</v>
          </cell>
        </row>
        <row r="17">
          <cell r="B17" t="str">
            <v>JEP-016-2021</v>
          </cell>
          <cell r="AP17">
            <v>44561</v>
          </cell>
        </row>
        <row r="18">
          <cell r="B18" t="str">
            <v>JEP-017-2021</v>
          </cell>
          <cell r="AP18">
            <v>44469</v>
          </cell>
        </row>
        <row r="19">
          <cell r="B19" t="str">
            <v>JEP-018-2021</v>
          </cell>
          <cell r="AP19">
            <v>44561</v>
          </cell>
        </row>
        <row r="20">
          <cell r="B20" t="str">
            <v>JEP-019-2021</v>
          </cell>
          <cell r="AP20">
            <v>44469</v>
          </cell>
        </row>
        <row r="21">
          <cell r="B21" t="str">
            <v>JEP-020-2021</v>
          </cell>
          <cell r="AP21">
            <v>44469</v>
          </cell>
        </row>
        <row r="22">
          <cell r="B22" t="str">
            <v>JEP-021-2021</v>
          </cell>
          <cell r="AP22">
            <v>44530</v>
          </cell>
        </row>
        <row r="23">
          <cell r="B23" t="str">
            <v>JEP-022-2021</v>
          </cell>
          <cell r="AP23">
            <v>44530</v>
          </cell>
        </row>
        <row r="24">
          <cell r="B24" t="str">
            <v>JEP-023-2021</v>
          </cell>
          <cell r="AP24">
            <v>44530</v>
          </cell>
        </row>
        <row r="25">
          <cell r="B25" t="str">
            <v>JEP-024-2021</v>
          </cell>
          <cell r="AP25">
            <v>44561</v>
          </cell>
        </row>
        <row r="26">
          <cell r="B26" t="str">
            <v>JEP-025-2021</v>
          </cell>
          <cell r="AP26">
            <v>44469</v>
          </cell>
        </row>
        <row r="27">
          <cell r="B27" t="str">
            <v>JEP-026-2021</v>
          </cell>
          <cell r="AP27">
            <v>44469</v>
          </cell>
        </row>
        <row r="28">
          <cell r="B28" t="str">
            <v>JEP-027-2021</v>
          </cell>
          <cell r="AP28">
            <v>44561</v>
          </cell>
        </row>
        <row r="29">
          <cell r="B29" t="str">
            <v>JEP-028-2021</v>
          </cell>
          <cell r="AP29">
            <v>44545</v>
          </cell>
        </row>
        <row r="30">
          <cell r="B30" t="str">
            <v>JEP-029-2021</v>
          </cell>
          <cell r="AP30">
            <v>44530</v>
          </cell>
        </row>
        <row r="31">
          <cell r="B31" t="str">
            <v>JEP-030-2021</v>
          </cell>
          <cell r="AP31">
            <v>44561</v>
          </cell>
        </row>
        <row r="32">
          <cell r="B32" t="str">
            <v>JEP-031-2021</v>
          </cell>
          <cell r="AP32">
            <v>44561</v>
          </cell>
        </row>
        <row r="33">
          <cell r="B33" t="str">
            <v>JEP-032-2021</v>
          </cell>
          <cell r="AP33">
            <v>44561</v>
          </cell>
        </row>
        <row r="34">
          <cell r="B34" t="str">
            <v>JEP-033-2021</v>
          </cell>
          <cell r="AP34">
            <v>44530</v>
          </cell>
        </row>
        <row r="35">
          <cell r="B35" t="str">
            <v>JEP-034-2021</v>
          </cell>
          <cell r="AP35">
            <v>44530</v>
          </cell>
        </row>
        <row r="36">
          <cell r="B36" t="str">
            <v>JEP-035-2021</v>
          </cell>
          <cell r="AP36">
            <v>44530</v>
          </cell>
        </row>
        <row r="37">
          <cell r="B37" t="str">
            <v>JEP-036-2021</v>
          </cell>
          <cell r="AP37">
            <v>44530</v>
          </cell>
        </row>
        <row r="38">
          <cell r="B38" t="str">
            <v>JEP-037-2021</v>
          </cell>
          <cell r="AP38">
            <v>44530</v>
          </cell>
        </row>
        <row r="39">
          <cell r="B39" t="str">
            <v>JEP-038-2021</v>
          </cell>
          <cell r="AP39">
            <v>44530</v>
          </cell>
        </row>
        <row r="40">
          <cell r="B40" t="str">
            <v>JEP-039-2021</v>
          </cell>
          <cell r="AP40">
            <v>44530</v>
          </cell>
        </row>
        <row r="41">
          <cell r="B41" t="str">
            <v>JEP-040-2021</v>
          </cell>
          <cell r="AP41">
            <v>44530</v>
          </cell>
        </row>
        <row r="42">
          <cell r="B42" t="str">
            <v>JEP-041-2021</v>
          </cell>
          <cell r="AP42">
            <v>44561</v>
          </cell>
        </row>
        <row r="43">
          <cell r="B43" t="str">
            <v>JEP-042-2021</v>
          </cell>
          <cell r="AP43">
            <v>44469</v>
          </cell>
        </row>
        <row r="44">
          <cell r="B44" t="str">
            <v>JEP-043-2021</v>
          </cell>
          <cell r="AP44">
            <v>44530</v>
          </cell>
        </row>
        <row r="45">
          <cell r="B45" t="str">
            <v>JEP-044-2021</v>
          </cell>
          <cell r="AP45">
            <v>44469</v>
          </cell>
        </row>
        <row r="46">
          <cell r="B46" t="str">
            <v>JEP-045-2021</v>
          </cell>
          <cell r="AP46">
            <v>44561</v>
          </cell>
        </row>
        <row r="47">
          <cell r="B47" t="str">
            <v>JEP-046-2021</v>
          </cell>
          <cell r="AP47">
            <v>44469</v>
          </cell>
        </row>
        <row r="48">
          <cell r="B48" t="str">
            <v>JEP-047-2021</v>
          </cell>
          <cell r="AP48">
            <v>44469</v>
          </cell>
        </row>
        <row r="49">
          <cell r="B49" t="str">
            <v>JEP-048-2021</v>
          </cell>
          <cell r="AP49">
            <v>44469</v>
          </cell>
        </row>
        <row r="50">
          <cell r="B50" t="str">
            <v>JEP-049-2021</v>
          </cell>
          <cell r="AP50">
            <v>44469</v>
          </cell>
        </row>
        <row r="51">
          <cell r="B51" t="str">
            <v>JEP-050-2021</v>
          </cell>
          <cell r="AP51">
            <v>44469</v>
          </cell>
        </row>
        <row r="52">
          <cell r="B52" t="str">
            <v>JEP-051-2021</v>
          </cell>
          <cell r="AP52">
            <v>44561</v>
          </cell>
        </row>
        <row r="53">
          <cell r="B53" t="str">
            <v>JEP-052-2021</v>
          </cell>
          <cell r="AP53">
            <v>44561</v>
          </cell>
        </row>
        <row r="54">
          <cell r="B54" t="str">
            <v>JEP-053-2021</v>
          </cell>
          <cell r="AP54">
            <v>44561</v>
          </cell>
        </row>
        <row r="55">
          <cell r="B55" t="str">
            <v>JEP-054-2021</v>
          </cell>
          <cell r="AP55">
            <v>44469</v>
          </cell>
        </row>
        <row r="56">
          <cell r="B56" t="str">
            <v>JEP-055-2021</v>
          </cell>
          <cell r="AP56">
            <v>44561</v>
          </cell>
        </row>
        <row r="57">
          <cell r="B57" t="str">
            <v>JEP-056-2021</v>
          </cell>
          <cell r="AP57">
            <v>44530</v>
          </cell>
        </row>
        <row r="58">
          <cell r="B58" t="str">
            <v>JEP-057-2021</v>
          </cell>
          <cell r="AP58">
            <v>44469</v>
          </cell>
        </row>
        <row r="59">
          <cell r="B59" t="str">
            <v>JEP-058-2021</v>
          </cell>
          <cell r="AP59">
            <v>44530</v>
          </cell>
        </row>
        <row r="60">
          <cell r="B60" t="str">
            <v>JEP-059-2021</v>
          </cell>
          <cell r="AP60">
            <v>44530</v>
          </cell>
        </row>
        <row r="61">
          <cell r="B61" t="str">
            <v>JEP-060-2021</v>
          </cell>
          <cell r="AP61">
            <v>44530</v>
          </cell>
        </row>
        <row r="62">
          <cell r="B62" t="str">
            <v>JEP-061-2021</v>
          </cell>
          <cell r="AP62">
            <v>44530</v>
          </cell>
        </row>
        <row r="63">
          <cell r="B63" t="str">
            <v>JEP-062-2021</v>
          </cell>
          <cell r="AP63">
            <v>44530</v>
          </cell>
        </row>
        <row r="64">
          <cell r="B64" t="str">
            <v>JEP-063-2021</v>
          </cell>
          <cell r="AP64">
            <v>44561</v>
          </cell>
        </row>
        <row r="65">
          <cell r="B65" t="str">
            <v>JEP-064-2021</v>
          </cell>
          <cell r="AP65">
            <v>44530</v>
          </cell>
        </row>
        <row r="66">
          <cell r="B66" t="str">
            <v>JEP-065-2021</v>
          </cell>
          <cell r="AP66">
            <v>44530</v>
          </cell>
        </row>
        <row r="67">
          <cell r="B67" t="str">
            <v>JEP-066-2021</v>
          </cell>
          <cell r="AP67">
            <v>44561</v>
          </cell>
        </row>
        <row r="68">
          <cell r="B68" t="str">
            <v>JEP-067-2021</v>
          </cell>
          <cell r="AP68">
            <v>44561</v>
          </cell>
        </row>
        <row r="69">
          <cell r="B69" t="str">
            <v>JEP-068-2021</v>
          </cell>
          <cell r="AP69">
            <v>44561</v>
          </cell>
        </row>
        <row r="70">
          <cell r="B70" t="str">
            <v>JEP-069-2021</v>
          </cell>
          <cell r="AP70">
            <v>44561</v>
          </cell>
        </row>
        <row r="71">
          <cell r="B71" t="str">
            <v>JEP-070-2021</v>
          </cell>
          <cell r="AP71">
            <v>44561</v>
          </cell>
        </row>
        <row r="72">
          <cell r="B72" t="str">
            <v>JEP-071-2021</v>
          </cell>
          <cell r="AP72">
            <v>44561</v>
          </cell>
        </row>
        <row r="73">
          <cell r="B73" t="str">
            <v>JEP-072-2021</v>
          </cell>
          <cell r="AP73">
            <v>44561</v>
          </cell>
        </row>
        <row r="74">
          <cell r="B74" t="str">
            <v>JEP-073-2021</v>
          </cell>
          <cell r="AP74">
            <v>44469</v>
          </cell>
        </row>
        <row r="75">
          <cell r="B75" t="str">
            <v>JEP-074-2021</v>
          </cell>
          <cell r="AP75">
            <v>44561</v>
          </cell>
        </row>
        <row r="76">
          <cell r="B76" t="str">
            <v>JEP-075-2021</v>
          </cell>
          <cell r="AP76">
            <v>44530</v>
          </cell>
        </row>
        <row r="77">
          <cell r="B77" t="str">
            <v>JEP-076-2021</v>
          </cell>
          <cell r="AP77">
            <v>44530</v>
          </cell>
        </row>
        <row r="78">
          <cell r="B78" t="str">
            <v>JEP-077-2021</v>
          </cell>
          <cell r="AP78">
            <v>44530</v>
          </cell>
        </row>
        <row r="79">
          <cell r="B79" t="str">
            <v>JEP-078-2021</v>
          </cell>
          <cell r="AP79">
            <v>44530</v>
          </cell>
        </row>
        <row r="80">
          <cell r="B80" t="str">
            <v>JEP-079-2021</v>
          </cell>
          <cell r="AP80">
            <v>44530</v>
          </cell>
        </row>
        <row r="81">
          <cell r="B81" t="str">
            <v>JEP-080-2021</v>
          </cell>
          <cell r="AP81">
            <v>44530</v>
          </cell>
        </row>
        <row r="82">
          <cell r="B82" t="str">
            <v>JEP-081-2021</v>
          </cell>
          <cell r="AP82">
            <v>44530</v>
          </cell>
        </row>
        <row r="83">
          <cell r="B83" t="str">
            <v>JEP-082-2021</v>
          </cell>
          <cell r="AP83">
            <v>44530</v>
          </cell>
        </row>
        <row r="84">
          <cell r="B84" t="str">
            <v>JEP-083-2021</v>
          </cell>
          <cell r="AP84">
            <v>44530</v>
          </cell>
        </row>
        <row r="85">
          <cell r="B85" t="str">
            <v>JEP-084-2021</v>
          </cell>
          <cell r="AP85">
            <v>44530</v>
          </cell>
        </row>
        <row r="86">
          <cell r="B86" t="str">
            <v>JEP-085-2021</v>
          </cell>
          <cell r="AP86">
            <v>44530</v>
          </cell>
        </row>
        <row r="87">
          <cell r="B87" t="str">
            <v>JEP-086-2021</v>
          </cell>
          <cell r="AP87">
            <v>44530</v>
          </cell>
        </row>
        <row r="88">
          <cell r="B88" t="str">
            <v>JEP-087-2021</v>
          </cell>
          <cell r="AP88">
            <v>44530</v>
          </cell>
        </row>
        <row r="89">
          <cell r="B89" t="str">
            <v>JEP-088-2021</v>
          </cell>
          <cell r="AP89">
            <v>44530</v>
          </cell>
        </row>
        <row r="90">
          <cell r="B90" t="str">
            <v>JEP-089-2021</v>
          </cell>
          <cell r="AP90">
            <v>44530</v>
          </cell>
        </row>
        <row r="91">
          <cell r="B91" t="str">
            <v>JEP-090-2021</v>
          </cell>
          <cell r="AP91">
            <v>44530</v>
          </cell>
        </row>
        <row r="92">
          <cell r="B92" t="str">
            <v>JEP-091-2021</v>
          </cell>
          <cell r="AP92">
            <v>44530</v>
          </cell>
        </row>
        <row r="93">
          <cell r="B93" t="str">
            <v>JEP-092-2021</v>
          </cell>
          <cell r="AP93">
            <v>44530</v>
          </cell>
        </row>
        <row r="94">
          <cell r="B94" t="str">
            <v>JEP-093-2021</v>
          </cell>
          <cell r="AP94">
            <v>44530</v>
          </cell>
        </row>
        <row r="95">
          <cell r="B95" t="str">
            <v>JEP-094-2021</v>
          </cell>
          <cell r="AP95">
            <v>44561</v>
          </cell>
        </row>
        <row r="96">
          <cell r="B96" t="str">
            <v>JEP-095-2021</v>
          </cell>
          <cell r="AP96">
            <v>44561</v>
          </cell>
        </row>
        <row r="97">
          <cell r="B97" t="str">
            <v>JEP-096-2021</v>
          </cell>
          <cell r="AP97">
            <v>44561</v>
          </cell>
        </row>
        <row r="98">
          <cell r="B98" t="str">
            <v>JEP-097-2021</v>
          </cell>
          <cell r="AP98">
            <v>44391</v>
          </cell>
        </row>
        <row r="99">
          <cell r="B99" t="str">
            <v>JEP-098-2021</v>
          </cell>
          <cell r="AP99">
            <v>44561</v>
          </cell>
        </row>
        <row r="100">
          <cell r="B100" t="str">
            <v>JEP-099-2021</v>
          </cell>
          <cell r="AP100">
            <v>44530</v>
          </cell>
        </row>
        <row r="101">
          <cell r="B101" t="str">
            <v>JEP-100-2021</v>
          </cell>
          <cell r="AP101">
            <v>44530</v>
          </cell>
        </row>
        <row r="102">
          <cell r="B102" t="str">
            <v>JEP-101-2021</v>
          </cell>
          <cell r="AP102">
            <v>44469</v>
          </cell>
        </row>
        <row r="103">
          <cell r="B103" t="str">
            <v>JEP-102-2021</v>
          </cell>
          <cell r="AP103">
            <v>44469</v>
          </cell>
        </row>
        <row r="104">
          <cell r="B104" t="str">
            <v>JEP-103-2021</v>
          </cell>
          <cell r="AP104">
            <v>44561</v>
          </cell>
        </row>
        <row r="105">
          <cell r="B105" t="str">
            <v>JEP-104-2021</v>
          </cell>
          <cell r="AP105">
            <v>44561</v>
          </cell>
        </row>
        <row r="106">
          <cell r="B106" t="str">
            <v>JEP-105-2021</v>
          </cell>
          <cell r="AP106">
            <v>44530</v>
          </cell>
        </row>
        <row r="107">
          <cell r="B107" t="str">
            <v>JEP-106-2021</v>
          </cell>
          <cell r="AP107">
            <v>44530</v>
          </cell>
        </row>
        <row r="108">
          <cell r="B108" t="str">
            <v>JEP-107-2021</v>
          </cell>
          <cell r="AP108">
            <v>44530</v>
          </cell>
        </row>
        <row r="109">
          <cell r="B109" t="str">
            <v>JEP-108-2021</v>
          </cell>
          <cell r="AP109">
            <v>44530</v>
          </cell>
        </row>
        <row r="110">
          <cell r="B110" t="str">
            <v>JEP-109-2021</v>
          </cell>
          <cell r="AP110">
            <v>44530</v>
          </cell>
        </row>
        <row r="111">
          <cell r="B111" t="str">
            <v>JEP-110-2021</v>
          </cell>
          <cell r="AP111">
            <v>44530</v>
          </cell>
        </row>
        <row r="112">
          <cell r="B112" t="str">
            <v>JEP-111-2021</v>
          </cell>
          <cell r="AP112">
            <v>44561</v>
          </cell>
        </row>
        <row r="113">
          <cell r="B113" t="str">
            <v>JEP-112-2021</v>
          </cell>
          <cell r="AP113">
            <v>44530</v>
          </cell>
        </row>
        <row r="114">
          <cell r="B114" t="str">
            <v>JEP-113-2021</v>
          </cell>
          <cell r="AP114">
            <v>44530</v>
          </cell>
        </row>
        <row r="115">
          <cell r="B115" t="str">
            <v>JEP-114-2021</v>
          </cell>
          <cell r="AP115">
            <v>44561</v>
          </cell>
        </row>
        <row r="116">
          <cell r="B116" t="str">
            <v>JEP-115-2021</v>
          </cell>
          <cell r="AP116">
            <v>44561</v>
          </cell>
        </row>
        <row r="117">
          <cell r="B117" t="str">
            <v>JEP-116-2021</v>
          </cell>
          <cell r="AP117">
            <v>44561</v>
          </cell>
        </row>
        <row r="118">
          <cell r="B118" t="str">
            <v>JEP-117-2021</v>
          </cell>
          <cell r="AP118">
            <v>44561</v>
          </cell>
        </row>
        <row r="119">
          <cell r="B119" t="str">
            <v>JEP-118-2021</v>
          </cell>
          <cell r="AP119">
            <v>44530</v>
          </cell>
        </row>
        <row r="120">
          <cell r="B120" t="str">
            <v>JEP-119-2021</v>
          </cell>
          <cell r="AP120">
            <v>44530</v>
          </cell>
        </row>
        <row r="121">
          <cell r="B121" t="str">
            <v>JEP-120-2021</v>
          </cell>
          <cell r="AP121">
            <v>44561</v>
          </cell>
        </row>
        <row r="122">
          <cell r="B122" t="str">
            <v>JEP-121-2021</v>
          </cell>
          <cell r="AP122">
            <v>44469</v>
          </cell>
        </row>
        <row r="123">
          <cell r="B123" t="str">
            <v>JEP-122-2021</v>
          </cell>
          <cell r="AP123">
            <v>44530</v>
          </cell>
        </row>
        <row r="124">
          <cell r="B124" t="str">
            <v>JEP-123-2021</v>
          </cell>
          <cell r="AP124">
            <v>44561</v>
          </cell>
        </row>
        <row r="125">
          <cell r="B125" t="str">
            <v>JEP-124-2021</v>
          </cell>
          <cell r="AP125">
            <v>44469</v>
          </cell>
        </row>
        <row r="126">
          <cell r="B126" t="str">
            <v>JEP-125-2021</v>
          </cell>
          <cell r="AP126">
            <v>44561</v>
          </cell>
        </row>
        <row r="127">
          <cell r="B127" t="str">
            <v>JEP-126-2021</v>
          </cell>
          <cell r="AP127">
            <v>44469</v>
          </cell>
        </row>
        <row r="128">
          <cell r="B128" t="str">
            <v>JEP-127-2021</v>
          </cell>
          <cell r="AP128">
            <v>44561</v>
          </cell>
        </row>
        <row r="129">
          <cell r="B129" t="str">
            <v>JEP-128-2021</v>
          </cell>
          <cell r="AP129">
            <v>44530</v>
          </cell>
        </row>
        <row r="130">
          <cell r="B130" t="str">
            <v>JEP-129-2021</v>
          </cell>
          <cell r="AP130">
            <v>44469</v>
          </cell>
        </row>
        <row r="131">
          <cell r="B131" t="str">
            <v>JEP-130-2021</v>
          </cell>
          <cell r="AP131">
            <v>44469</v>
          </cell>
        </row>
        <row r="132">
          <cell r="B132" t="str">
            <v>JEP-131-2021</v>
          </cell>
          <cell r="AP132">
            <v>44469</v>
          </cell>
        </row>
        <row r="133">
          <cell r="B133" t="str">
            <v>JEP-132-2021</v>
          </cell>
          <cell r="AP133">
            <v>44469</v>
          </cell>
        </row>
        <row r="134">
          <cell r="B134" t="str">
            <v>JEP-133-2021</v>
          </cell>
          <cell r="AP134">
            <v>44469</v>
          </cell>
        </row>
        <row r="135">
          <cell r="B135" t="str">
            <v>JEP-134-2021</v>
          </cell>
          <cell r="AP135">
            <v>44469</v>
          </cell>
        </row>
        <row r="136">
          <cell r="B136" t="str">
            <v>JEP-135-2021</v>
          </cell>
          <cell r="AP136">
            <v>44469</v>
          </cell>
        </row>
        <row r="137">
          <cell r="B137" t="str">
            <v>JEP-136-2021</v>
          </cell>
          <cell r="AP137">
            <v>44561</v>
          </cell>
        </row>
        <row r="138">
          <cell r="B138" t="str">
            <v>JEP-137-2021</v>
          </cell>
          <cell r="AP138">
            <v>44530</v>
          </cell>
        </row>
        <row r="139">
          <cell r="B139" t="str">
            <v>JEP-138-2021</v>
          </cell>
          <cell r="AP139">
            <v>44530</v>
          </cell>
        </row>
        <row r="140">
          <cell r="B140" t="str">
            <v>JEP-139-2021</v>
          </cell>
          <cell r="AP140">
            <v>44530</v>
          </cell>
        </row>
        <row r="141">
          <cell r="B141" t="str">
            <v>JEP-140-2021</v>
          </cell>
          <cell r="AP141">
            <v>44530</v>
          </cell>
        </row>
        <row r="142">
          <cell r="B142" t="str">
            <v>JEP-141-2021</v>
          </cell>
          <cell r="AP142">
            <v>44530</v>
          </cell>
        </row>
        <row r="143">
          <cell r="B143" t="str">
            <v>JEP-142-2021</v>
          </cell>
          <cell r="AP143">
            <v>44530</v>
          </cell>
        </row>
        <row r="144">
          <cell r="B144" t="str">
            <v>JEP-143-2021</v>
          </cell>
          <cell r="AP144">
            <v>44530</v>
          </cell>
        </row>
        <row r="145">
          <cell r="B145" t="str">
            <v>JEP-144-2021</v>
          </cell>
          <cell r="AP145">
            <v>44530</v>
          </cell>
        </row>
        <row r="146">
          <cell r="B146" t="str">
            <v>JEP-145-2021</v>
          </cell>
          <cell r="AP146">
            <v>44530</v>
          </cell>
        </row>
        <row r="147">
          <cell r="B147" t="str">
            <v>JEP-146-2021</v>
          </cell>
          <cell r="AP147">
            <v>44530</v>
          </cell>
        </row>
        <row r="148">
          <cell r="B148" t="str">
            <v>JEP-147-2021</v>
          </cell>
          <cell r="AP148">
            <v>44530</v>
          </cell>
        </row>
        <row r="149">
          <cell r="B149" t="str">
            <v>JEP-148-2021</v>
          </cell>
          <cell r="AP149">
            <v>44561</v>
          </cell>
        </row>
        <row r="150">
          <cell r="B150" t="str">
            <v>JEP-149-2021</v>
          </cell>
          <cell r="AP150">
            <v>44561</v>
          </cell>
        </row>
        <row r="151">
          <cell r="B151" t="str">
            <v>JEP-150-2021</v>
          </cell>
          <cell r="AP151">
            <v>44530</v>
          </cell>
        </row>
        <row r="152">
          <cell r="B152" t="str">
            <v>JEP-151-2021</v>
          </cell>
          <cell r="AP152">
            <v>44530</v>
          </cell>
        </row>
        <row r="153">
          <cell r="B153" t="str">
            <v>JEP-152-2021</v>
          </cell>
          <cell r="AP153">
            <v>44530</v>
          </cell>
        </row>
        <row r="154">
          <cell r="B154" t="str">
            <v>JEP-153-2021</v>
          </cell>
          <cell r="AP154">
            <v>44530</v>
          </cell>
        </row>
        <row r="155">
          <cell r="B155" t="str">
            <v>JEP-154-2021</v>
          </cell>
          <cell r="AP155">
            <v>44561</v>
          </cell>
        </row>
        <row r="156">
          <cell r="B156" t="str">
            <v>JEP-155-2021</v>
          </cell>
          <cell r="AP156">
            <v>44561</v>
          </cell>
        </row>
        <row r="157">
          <cell r="B157" t="str">
            <v>JEP-156-2021</v>
          </cell>
          <cell r="AP157">
            <v>44561</v>
          </cell>
        </row>
        <row r="158">
          <cell r="B158" t="str">
            <v>JEP-157-2021</v>
          </cell>
          <cell r="AP158">
            <v>44561</v>
          </cell>
        </row>
        <row r="159">
          <cell r="B159" t="str">
            <v>JEP-158-2021</v>
          </cell>
          <cell r="AP159">
            <v>44561</v>
          </cell>
        </row>
        <row r="160">
          <cell r="B160" t="str">
            <v>JEP-159-2021</v>
          </cell>
          <cell r="AP160">
            <v>44561</v>
          </cell>
        </row>
        <row r="161">
          <cell r="B161" t="str">
            <v>JEP-160-2021</v>
          </cell>
          <cell r="AP161">
            <v>44561</v>
          </cell>
        </row>
        <row r="162">
          <cell r="B162" t="str">
            <v>JEP-161-2021</v>
          </cell>
          <cell r="AP162">
            <v>44530</v>
          </cell>
        </row>
        <row r="163">
          <cell r="B163" t="str">
            <v>JEP-162-2021</v>
          </cell>
          <cell r="AP163">
            <v>44561</v>
          </cell>
        </row>
        <row r="164">
          <cell r="B164" t="str">
            <v>JEP-163-2021</v>
          </cell>
          <cell r="AP164">
            <v>44561</v>
          </cell>
        </row>
        <row r="165">
          <cell r="B165" t="str">
            <v>JEP-164-2021</v>
          </cell>
          <cell r="AP165">
            <v>44530</v>
          </cell>
        </row>
        <row r="166">
          <cell r="B166" t="str">
            <v>JEP-165-2021</v>
          </cell>
          <cell r="AP166">
            <v>44530</v>
          </cell>
        </row>
        <row r="167">
          <cell r="B167" t="str">
            <v>JEP-166-2021</v>
          </cell>
          <cell r="AP167">
            <v>44530</v>
          </cell>
        </row>
        <row r="168">
          <cell r="B168" t="str">
            <v>JEP-167-2021</v>
          </cell>
          <cell r="AP168">
            <v>44561</v>
          </cell>
        </row>
        <row r="169">
          <cell r="B169" t="str">
            <v>JEP-168-2021</v>
          </cell>
          <cell r="AP169">
            <v>44530</v>
          </cell>
        </row>
        <row r="170">
          <cell r="B170" t="str">
            <v>JEP-169-2021</v>
          </cell>
          <cell r="AP170">
            <v>44530</v>
          </cell>
        </row>
        <row r="171">
          <cell r="B171" t="str">
            <v>JEP-170-2021</v>
          </cell>
          <cell r="AP171">
            <v>44561</v>
          </cell>
        </row>
        <row r="172">
          <cell r="B172" t="str">
            <v>JEP-171-2021</v>
          </cell>
          <cell r="AP172">
            <v>44561</v>
          </cell>
        </row>
        <row r="173">
          <cell r="B173" t="str">
            <v>JEP-172-2021</v>
          </cell>
          <cell r="AP173">
            <v>44561</v>
          </cell>
        </row>
        <row r="174">
          <cell r="B174" t="str">
            <v>JEP-173-2021</v>
          </cell>
          <cell r="AP174">
            <v>44469</v>
          </cell>
        </row>
        <row r="175">
          <cell r="B175" t="str">
            <v>JEP-174-2021</v>
          </cell>
          <cell r="AP175">
            <v>44530</v>
          </cell>
        </row>
        <row r="176">
          <cell r="B176" t="str">
            <v>JEP-175-2021</v>
          </cell>
          <cell r="AP176">
            <v>44530</v>
          </cell>
        </row>
        <row r="177">
          <cell r="B177" t="str">
            <v>JEP-176-2021</v>
          </cell>
          <cell r="AP177">
            <v>44530</v>
          </cell>
        </row>
        <row r="178">
          <cell r="B178" t="str">
            <v>JEP-177-2021</v>
          </cell>
          <cell r="AP178">
            <v>44469</v>
          </cell>
        </row>
        <row r="179">
          <cell r="B179" t="str">
            <v>JEP-178-2021</v>
          </cell>
          <cell r="AP179">
            <v>44530</v>
          </cell>
        </row>
        <row r="180">
          <cell r="B180" t="str">
            <v>JEP-179-2021</v>
          </cell>
          <cell r="AP180">
            <v>44530</v>
          </cell>
        </row>
        <row r="181">
          <cell r="B181" t="str">
            <v>JEP-180-2021</v>
          </cell>
          <cell r="AP181">
            <v>44530</v>
          </cell>
        </row>
        <row r="182">
          <cell r="B182" t="str">
            <v>JEP-181-2021</v>
          </cell>
          <cell r="AP182">
            <v>44561</v>
          </cell>
        </row>
        <row r="183">
          <cell r="B183" t="str">
            <v>JEP-182-2021</v>
          </cell>
          <cell r="AP183">
            <v>44561</v>
          </cell>
        </row>
        <row r="184">
          <cell r="B184" t="str">
            <v>JEP-183-2021</v>
          </cell>
          <cell r="AP184">
            <v>44530</v>
          </cell>
        </row>
        <row r="185">
          <cell r="B185" t="str">
            <v>JEP-184-2021</v>
          </cell>
          <cell r="AP185">
            <v>44530</v>
          </cell>
        </row>
        <row r="186">
          <cell r="B186" t="str">
            <v>JEP-185-2021</v>
          </cell>
          <cell r="AP186">
            <v>44469</v>
          </cell>
        </row>
        <row r="187">
          <cell r="B187" t="str">
            <v>JEP-186-2021</v>
          </cell>
          <cell r="AP187">
            <v>44469</v>
          </cell>
        </row>
        <row r="188">
          <cell r="B188" t="str">
            <v>JEP-187-2021</v>
          </cell>
          <cell r="AP188">
            <v>44469</v>
          </cell>
        </row>
        <row r="189">
          <cell r="B189" t="str">
            <v>JEP-188-2021</v>
          </cell>
          <cell r="AP189">
            <v>44530</v>
          </cell>
        </row>
        <row r="190">
          <cell r="B190" t="str">
            <v>JEP-189-2021</v>
          </cell>
          <cell r="AP190">
            <v>44561</v>
          </cell>
        </row>
        <row r="191">
          <cell r="B191" t="str">
            <v>JEP-190-2021</v>
          </cell>
          <cell r="AP191">
            <v>44561</v>
          </cell>
        </row>
        <row r="192">
          <cell r="B192" t="str">
            <v>JEP-191-2021</v>
          </cell>
          <cell r="AP192">
            <v>44561</v>
          </cell>
        </row>
        <row r="193">
          <cell r="B193" t="str">
            <v>JEP-192-2021</v>
          </cell>
          <cell r="AP193">
            <v>44530</v>
          </cell>
        </row>
        <row r="194">
          <cell r="B194" t="str">
            <v>JEP-193-2021</v>
          </cell>
          <cell r="AP194">
            <v>44469</v>
          </cell>
        </row>
        <row r="195">
          <cell r="B195" t="str">
            <v>JEP-194-2021</v>
          </cell>
          <cell r="AP195">
            <v>44561</v>
          </cell>
        </row>
        <row r="196">
          <cell r="B196" t="str">
            <v>JEP-195-2021</v>
          </cell>
          <cell r="AP196">
            <v>44561</v>
          </cell>
        </row>
        <row r="197">
          <cell r="B197" t="str">
            <v>JEP-196-2021</v>
          </cell>
          <cell r="AP197">
            <v>44561</v>
          </cell>
        </row>
        <row r="198">
          <cell r="B198" t="str">
            <v>JEP-197-2021</v>
          </cell>
          <cell r="AP198">
            <v>44469</v>
          </cell>
        </row>
        <row r="199">
          <cell r="B199" t="str">
            <v>JEP-198-2021</v>
          </cell>
          <cell r="AP199">
            <v>44561</v>
          </cell>
        </row>
        <row r="200">
          <cell r="B200" t="str">
            <v>JEP-199-2021</v>
          </cell>
          <cell r="AP200">
            <v>44561</v>
          </cell>
        </row>
        <row r="201">
          <cell r="B201" t="str">
            <v>JEP-200-2021</v>
          </cell>
          <cell r="AP201">
            <v>44561</v>
          </cell>
        </row>
        <row r="202">
          <cell r="B202" t="str">
            <v>JEP-201-2021</v>
          </cell>
          <cell r="AP202">
            <v>44561</v>
          </cell>
        </row>
        <row r="203">
          <cell r="B203" t="str">
            <v>JEP-202-2021</v>
          </cell>
          <cell r="AP203">
            <v>44561</v>
          </cell>
        </row>
        <row r="204">
          <cell r="B204" t="str">
            <v>JEP-203-2021</v>
          </cell>
          <cell r="AP204">
            <v>44561</v>
          </cell>
        </row>
        <row r="205">
          <cell r="B205" t="str">
            <v>JEP-204-2021</v>
          </cell>
          <cell r="AP205">
            <v>44561</v>
          </cell>
        </row>
        <row r="206">
          <cell r="B206" t="str">
            <v>JEP-205-2021</v>
          </cell>
          <cell r="AP206">
            <v>44561</v>
          </cell>
        </row>
        <row r="207">
          <cell r="B207" t="str">
            <v>JEP-206-2021</v>
          </cell>
          <cell r="AP207">
            <v>44561</v>
          </cell>
        </row>
        <row r="208">
          <cell r="B208" t="str">
            <v>JEP-207-2021</v>
          </cell>
          <cell r="AP208">
            <v>44469</v>
          </cell>
        </row>
        <row r="209">
          <cell r="B209" t="str">
            <v>JEP-208-2021</v>
          </cell>
          <cell r="AP209">
            <v>44561</v>
          </cell>
        </row>
        <row r="210">
          <cell r="B210" t="str">
            <v>JEP-209-2021</v>
          </cell>
          <cell r="AP210">
            <v>44561</v>
          </cell>
        </row>
        <row r="211">
          <cell r="B211" t="str">
            <v>JEP-210-2021</v>
          </cell>
          <cell r="AP211">
            <v>44530</v>
          </cell>
        </row>
        <row r="212">
          <cell r="B212" t="str">
            <v>JEP-211-2021</v>
          </cell>
          <cell r="AP212">
            <v>44561</v>
          </cell>
        </row>
        <row r="213">
          <cell r="B213" t="str">
            <v>JEP-212-2021</v>
          </cell>
          <cell r="AP213">
            <v>44530</v>
          </cell>
        </row>
        <row r="214">
          <cell r="B214" t="str">
            <v>JEP-213-2021</v>
          </cell>
          <cell r="AP214">
            <v>44530</v>
          </cell>
        </row>
        <row r="215">
          <cell r="B215" t="str">
            <v>JEP-214-2021</v>
          </cell>
          <cell r="AP215">
            <v>44561</v>
          </cell>
        </row>
        <row r="216">
          <cell r="B216" t="str">
            <v>JEP-215-2021</v>
          </cell>
          <cell r="AP216">
            <v>44530</v>
          </cell>
        </row>
        <row r="217">
          <cell r="B217" t="str">
            <v>JEP-216-2021</v>
          </cell>
          <cell r="AP217">
            <v>44530</v>
          </cell>
        </row>
        <row r="218">
          <cell r="B218" t="str">
            <v>JEP-217-2021</v>
          </cell>
          <cell r="AP218">
            <v>44316</v>
          </cell>
        </row>
        <row r="219">
          <cell r="B219" t="str">
            <v>JEP-218-2021</v>
          </cell>
          <cell r="AP219">
            <v>44561</v>
          </cell>
        </row>
        <row r="220">
          <cell r="B220" t="str">
            <v>JEP-219-2021</v>
          </cell>
          <cell r="AP220">
            <v>44561</v>
          </cell>
        </row>
        <row r="221">
          <cell r="B221" t="str">
            <v>JEP-220-2021</v>
          </cell>
          <cell r="AP221">
            <v>44530</v>
          </cell>
        </row>
        <row r="222">
          <cell r="B222" t="str">
            <v>JEP-221-2021</v>
          </cell>
          <cell r="AP222">
            <v>44530</v>
          </cell>
        </row>
        <row r="223">
          <cell r="B223" t="str">
            <v>JEP-222-2021</v>
          </cell>
          <cell r="AP223">
            <v>44530</v>
          </cell>
        </row>
        <row r="224">
          <cell r="B224" t="str">
            <v>JEP-223-2021</v>
          </cell>
          <cell r="AP224">
            <v>44561</v>
          </cell>
        </row>
        <row r="225">
          <cell r="B225" t="str">
            <v>JEP-224-2021</v>
          </cell>
          <cell r="AP225">
            <v>44561</v>
          </cell>
        </row>
        <row r="226">
          <cell r="B226" t="str">
            <v>JEP-225-2021</v>
          </cell>
          <cell r="AP226">
            <v>44530</v>
          </cell>
        </row>
        <row r="227">
          <cell r="B227" t="str">
            <v>JEP-226-2021</v>
          </cell>
          <cell r="AP227">
            <v>44530</v>
          </cell>
        </row>
        <row r="228">
          <cell r="B228" t="str">
            <v>JEP-227-2021</v>
          </cell>
          <cell r="AP228">
            <v>44561</v>
          </cell>
        </row>
        <row r="229">
          <cell r="B229" t="str">
            <v>JEP-228-2021</v>
          </cell>
          <cell r="AP229">
            <v>44530</v>
          </cell>
        </row>
        <row r="230">
          <cell r="B230" t="str">
            <v>JEP-229-2021</v>
          </cell>
          <cell r="AP230">
            <v>44530</v>
          </cell>
        </row>
        <row r="231">
          <cell r="B231" t="str">
            <v>JEP-230-2021</v>
          </cell>
          <cell r="AP231">
            <v>44530</v>
          </cell>
        </row>
        <row r="232">
          <cell r="B232" t="str">
            <v>JEP-231-2021</v>
          </cell>
          <cell r="AP232">
            <v>44530</v>
          </cell>
        </row>
        <row r="233">
          <cell r="B233" t="str">
            <v>JEP-232-2021</v>
          </cell>
          <cell r="AP233">
            <v>44530</v>
          </cell>
        </row>
        <row r="234">
          <cell r="B234" t="str">
            <v>JEP-233-2021</v>
          </cell>
          <cell r="AP234">
            <v>44515</v>
          </cell>
        </row>
        <row r="235">
          <cell r="B235" t="str">
            <v>JEP-234-2021</v>
          </cell>
          <cell r="AP235">
            <v>44561</v>
          </cell>
        </row>
        <row r="236">
          <cell r="B236" t="str">
            <v>JEP-235-2021</v>
          </cell>
          <cell r="AP236">
            <v>44530</v>
          </cell>
        </row>
        <row r="237">
          <cell r="B237" t="str">
            <v>JEP-236-2021</v>
          </cell>
          <cell r="AP237">
            <v>44530</v>
          </cell>
        </row>
        <row r="238">
          <cell r="B238" t="str">
            <v>JEP-237-2021</v>
          </cell>
          <cell r="AP238">
            <v>44530</v>
          </cell>
        </row>
        <row r="239">
          <cell r="B239" t="str">
            <v>JEP-238-2021</v>
          </cell>
          <cell r="AP239">
            <v>44561</v>
          </cell>
        </row>
        <row r="240">
          <cell r="B240" t="str">
            <v>JEP-239-2021</v>
          </cell>
          <cell r="AP240">
            <v>44530</v>
          </cell>
        </row>
        <row r="241">
          <cell r="B241" t="str">
            <v>JEP-240-2021</v>
          </cell>
          <cell r="AP241">
            <v>44530</v>
          </cell>
        </row>
        <row r="242">
          <cell r="B242" t="str">
            <v>JEP-241-2021</v>
          </cell>
          <cell r="AP242">
            <v>44530</v>
          </cell>
        </row>
        <row r="243">
          <cell r="B243" t="str">
            <v>JEP-242-2021</v>
          </cell>
          <cell r="AP243">
            <v>44561</v>
          </cell>
        </row>
        <row r="244">
          <cell r="B244" t="str">
            <v>JEP-243-2021</v>
          </cell>
          <cell r="AP244">
            <v>44530</v>
          </cell>
        </row>
        <row r="245">
          <cell r="B245" t="str">
            <v>JEP-244-2021</v>
          </cell>
          <cell r="AP245">
            <v>44439</v>
          </cell>
        </row>
        <row r="246">
          <cell r="B246" t="str">
            <v>JEP-245-2021</v>
          </cell>
          <cell r="AP246">
            <v>44530</v>
          </cell>
        </row>
        <row r="247">
          <cell r="B247" t="str">
            <v>JEP-246-2021</v>
          </cell>
          <cell r="AP247">
            <v>44561</v>
          </cell>
        </row>
        <row r="248">
          <cell r="B248" t="str">
            <v>JEP-247-2021</v>
          </cell>
          <cell r="AP248">
            <v>44561</v>
          </cell>
        </row>
        <row r="249">
          <cell r="B249" t="str">
            <v>JEP-248-2021</v>
          </cell>
          <cell r="AP249">
            <v>44561</v>
          </cell>
        </row>
        <row r="250">
          <cell r="B250" t="str">
            <v>JEP-249-2021</v>
          </cell>
          <cell r="AP250">
            <v>44356</v>
          </cell>
        </row>
        <row r="251">
          <cell r="B251" t="str">
            <v>JEP-250-2021</v>
          </cell>
          <cell r="AP251">
            <v>44530</v>
          </cell>
        </row>
        <row r="252">
          <cell r="B252" t="str">
            <v>JEP-251-2021</v>
          </cell>
          <cell r="AP252">
            <v>44561</v>
          </cell>
        </row>
        <row r="253">
          <cell r="B253" t="str">
            <v>JEP-252-2021</v>
          </cell>
          <cell r="AP253">
            <v>44469</v>
          </cell>
        </row>
        <row r="254">
          <cell r="B254" t="str">
            <v>JEP-253-2021</v>
          </cell>
          <cell r="AP254">
            <v>44469</v>
          </cell>
        </row>
        <row r="255">
          <cell r="B255" t="str">
            <v>JEP-254-2021</v>
          </cell>
          <cell r="AP255">
            <v>44530</v>
          </cell>
        </row>
        <row r="256">
          <cell r="B256" t="str">
            <v>JEP-255-2021</v>
          </cell>
          <cell r="AP256">
            <v>44530</v>
          </cell>
        </row>
        <row r="257">
          <cell r="B257" t="str">
            <v>JEP-256-2021</v>
          </cell>
          <cell r="AP257">
            <v>44530</v>
          </cell>
        </row>
        <row r="258">
          <cell r="B258" t="str">
            <v>JEP-257-2021</v>
          </cell>
          <cell r="AP258">
            <v>44530</v>
          </cell>
        </row>
        <row r="259">
          <cell r="B259" t="str">
            <v>JEP-258-2021</v>
          </cell>
          <cell r="AP259">
            <v>44561</v>
          </cell>
        </row>
        <row r="260">
          <cell r="B260" t="str">
            <v>JEP-259-2021</v>
          </cell>
          <cell r="AP260">
            <v>44561</v>
          </cell>
        </row>
        <row r="261">
          <cell r="B261" t="str">
            <v>JEP-260-2021</v>
          </cell>
          <cell r="AP261">
            <v>44530</v>
          </cell>
        </row>
        <row r="262">
          <cell r="B262" t="str">
            <v>JEP-261-2021</v>
          </cell>
          <cell r="AP262">
            <v>44469</v>
          </cell>
        </row>
        <row r="263">
          <cell r="B263" t="str">
            <v>JEP-262-2021</v>
          </cell>
          <cell r="AP263">
            <v>44561</v>
          </cell>
        </row>
        <row r="264">
          <cell r="B264" t="str">
            <v>JEP-263-2021</v>
          </cell>
          <cell r="AP264">
            <v>44561</v>
          </cell>
        </row>
        <row r="265">
          <cell r="B265" t="str">
            <v>JEP-264-2021</v>
          </cell>
          <cell r="AP265">
            <v>44530</v>
          </cell>
        </row>
        <row r="266">
          <cell r="B266" t="str">
            <v>JEP-265-2021</v>
          </cell>
          <cell r="AP266">
            <v>44561</v>
          </cell>
        </row>
        <row r="267">
          <cell r="B267" t="str">
            <v>JEP-266-2021</v>
          </cell>
          <cell r="AP267">
            <v>44561</v>
          </cell>
        </row>
        <row r="268">
          <cell r="B268" t="str">
            <v>JEP-267-2021</v>
          </cell>
          <cell r="AP268">
            <v>44530</v>
          </cell>
        </row>
        <row r="269">
          <cell r="B269" t="str">
            <v>JEP-268-2021</v>
          </cell>
          <cell r="AP269">
            <v>44530</v>
          </cell>
        </row>
        <row r="270">
          <cell r="B270" t="str">
            <v>JEP-269-2021</v>
          </cell>
          <cell r="AP270">
            <v>44530</v>
          </cell>
        </row>
        <row r="271">
          <cell r="B271" t="str">
            <v>JEP-270-2021</v>
          </cell>
          <cell r="AP271">
            <v>44530</v>
          </cell>
        </row>
        <row r="272">
          <cell r="B272" t="str">
            <v>JEP-271-2021</v>
          </cell>
          <cell r="AP272">
            <v>44561</v>
          </cell>
        </row>
        <row r="273">
          <cell r="B273" t="str">
            <v>JEP-272-2021</v>
          </cell>
          <cell r="AP273">
            <v>44561</v>
          </cell>
        </row>
        <row r="274">
          <cell r="B274" t="str">
            <v>JEP-273-2021</v>
          </cell>
          <cell r="AP274">
            <v>44469</v>
          </cell>
        </row>
        <row r="275">
          <cell r="B275" t="str">
            <v>JEP-274-2021</v>
          </cell>
          <cell r="AP275">
            <v>44561</v>
          </cell>
        </row>
        <row r="276">
          <cell r="B276" t="str">
            <v>JEP-275-2021</v>
          </cell>
          <cell r="AP276">
            <v>44530</v>
          </cell>
        </row>
        <row r="277">
          <cell r="B277" t="str">
            <v>JEP-276-2021</v>
          </cell>
          <cell r="AP277">
            <v>44530</v>
          </cell>
        </row>
        <row r="278">
          <cell r="B278" t="str">
            <v>JEP-277-2021</v>
          </cell>
          <cell r="AP278">
            <v>44469</v>
          </cell>
        </row>
        <row r="279">
          <cell r="B279" t="str">
            <v>JEP-278-2021</v>
          </cell>
          <cell r="AP279">
            <v>44530</v>
          </cell>
        </row>
        <row r="280">
          <cell r="B280" t="str">
            <v>JEP-279-2021</v>
          </cell>
          <cell r="AP280">
            <v>44530</v>
          </cell>
        </row>
        <row r="281">
          <cell r="B281" t="str">
            <v>JEP-280-2021</v>
          </cell>
          <cell r="AP281">
            <v>44469</v>
          </cell>
        </row>
        <row r="282">
          <cell r="B282" t="str">
            <v>JEP-281-2021</v>
          </cell>
          <cell r="AP282">
            <v>44469</v>
          </cell>
        </row>
        <row r="283">
          <cell r="B283" t="str">
            <v>JEP-282-2021</v>
          </cell>
          <cell r="AP283">
            <v>44561</v>
          </cell>
        </row>
        <row r="284">
          <cell r="B284" t="str">
            <v>JEP-283-2021</v>
          </cell>
          <cell r="AP284">
            <v>44561</v>
          </cell>
        </row>
        <row r="285">
          <cell r="B285" t="str">
            <v>JEP-284-2021</v>
          </cell>
          <cell r="AP285">
            <v>44561</v>
          </cell>
        </row>
        <row r="286">
          <cell r="B286" t="str">
            <v>JEP-285-2021</v>
          </cell>
          <cell r="AP286">
            <v>44561</v>
          </cell>
        </row>
        <row r="287">
          <cell r="B287" t="str">
            <v>JEP-286-2021</v>
          </cell>
          <cell r="AP287">
            <v>44469</v>
          </cell>
        </row>
        <row r="288">
          <cell r="B288" t="str">
            <v>JEP-287-2021</v>
          </cell>
          <cell r="AP288">
            <v>46061</v>
          </cell>
        </row>
        <row r="289">
          <cell r="B289" t="str">
            <v>ARN--1073-2021 JEP-288-2021</v>
          </cell>
          <cell r="AP289">
            <v>45366</v>
          </cell>
        </row>
        <row r="290">
          <cell r="B290" t="str">
            <v>JEP-288-2021</v>
          </cell>
          <cell r="AP290">
            <v>44561</v>
          </cell>
        </row>
        <row r="291">
          <cell r="B291" t="str">
            <v>JEP-289-2021</v>
          </cell>
          <cell r="AP291">
            <v>44561</v>
          </cell>
        </row>
        <row r="292">
          <cell r="B292" t="str">
            <v>JEP-290-2021</v>
          </cell>
          <cell r="AP292">
            <v>44561</v>
          </cell>
        </row>
        <row r="293">
          <cell r="B293" t="str">
            <v>JEP-291-2021</v>
          </cell>
          <cell r="AP293">
            <v>44561</v>
          </cell>
        </row>
        <row r="294">
          <cell r="B294" t="str">
            <v>JEP-292-2021</v>
          </cell>
          <cell r="AP294">
            <v>44530</v>
          </cell>
        </row>
        <row r="295">
          <cell r="B295" t="str">
            <v>JEP-293-2021</v>
          </cell>
          <cell r="AP295">
            <v>44530</v>
          </cell>
        </row>
        <row r="296">
          <cell r="B296" t="str">
            <v>JEP-294-2021</v>
          </cell>
          <cell r="AP296">
            <v>44530</v>
          </cell>
        </row>
        <row r="297">
          <cell r="B297" t="str">
            <v>JEP-295-2021</v>
          </cell>
          <cell r="AP297">
            <v>44561</v>
          </cell>
        </row>
        <row r="298">
          <cell r="B298" t="str">
            <v>JEP-296-2021</v>
          </cell>
          <cell r="AP298">
            <v>44530</v>
          </cell>
        </row>
        <row r="299">
          <cell r="B299" t="str">
            <v>JEP-297-2021</v>
          </cell>
          <cell r="AP299">
            <v>44561</v>
          </cell>
        </row>
        <row r="300">
          <cell r="B300" t="str">
            <v>JEP-298-2021</v>
          </cell>
          <cell r="AP300">
            <v>44469</v>
          </cell>
        </row>
        <row r="301">
          <cell r="B301" t="str">
            <v>JEP-299-2021</v>
          </cell>
          <cell r="AP301">
            <v>44469</v>
          </cell>
        </row>
        <row r="302">
          <cell r="B302" t="str">
            <v>JEP-300-2021</v>
          </cell>
          <cell r="AP302">
            <v>44530</v>
          </cell>
        </row>
        <row r="303">
          <cell r="B303" t="str">
            <v>JEP-301-2021</v>
          </cell>
          <cell r="AP303">
            <v>44561</v>
          </cell>
        </row>
        <row r="304">
          <cell r="B304" t="str">
            <v>JEP-302-2021</v>
          </cell>
          <cell r="AP304">
            <v>44530</v>
          </cell>
        </row>
        <row r="305">
          <cell r="B305" t="str">
            <v>JEP-303-2021</v>
          </cell>
          <cell r="AP305">
            <v>44530</v>
          </cell>
        </row>
        <row r="306">
          <cell r="B306" t="str">
            <v>JEP-304-2021</v>
          </cell>
          <cell r="AP306">
            <v>44561</v>
          </cell>
        </row>
        <row r="307">
          <cell r="B307" t="str">
            <v>JEP-305-2021</v>
          </cell>
          <cell r="AP307">
            <v>44561</v>
          </cell>
        </row>
        <row r="308">
          <cell r="B308" t="str">
            <v>JEP-306-2021</v>
          </cell>
          <cell r="AP308">
            <v>44530</v>
          </cell>
        </row>
        <row r="309">
          <cell r="B309" t="str">
            <v>JEP-307-2021</v>
          </cell>
          <cell r="AP309">
            <v>44561</v>
          </cell>
        </row>
        <row r="310">
          <cell r="B310" t="str">
            <v>JEP-308-2021</v>
          </cell>
          <cell r="AP310">
            <v>44561</v>
          </cell>
        </row>
        <row r="311">
          <cell r="B311" t="str">
            <v>JEP-309-2021</v>
          </cell>
          <cell r="AP311">
            <v>44561</v>
          </cell>
        </row>
        <row r="312">
          <cell r="B312" t="str">
            <v>JEP-310-2021</v>
          </cell>
          <cell r="AP312">
            <v>44561</v>
          </cell>
        </row>
        <row r="313">
          <cell r="B313" t="str">
            <v>JEP-311-2021</v>
          </cell>
          <cell r="AP313">
            <v>44561</v>
          </cell>
        </row>
        <row r="314">
          <cell r="B314" t="str">
            <v>JEP-312-2021</v>
          </cell>
          <cell r="AP314">
            <v>44561</v>
          </cell>
        </row>
        <row r="315">
          <cell r="B315" t="str">
            <v>JEP-313-2021</v>
          </cell>
          <cell r="AP315">
            <v>44561</v>
          </cell>
        </row>
        <row r="316">
          <cell r="B316" t="str">
            <v>JEP-314-2021</v>
          </cell>
          <cell r="AP316">
            <v>44561</v>
          </cell>
        </row>
        <row r="317">
          <cell r="B317" t="str">
            <v>JEP-315-2021</v>
          </cell>
          <cell r="AP317">
            <v>44469</v>
          </cell>
        </row>
        <row r="318">
          <cell r="B318" t="str">
            <v>JEP-316-2021</v>
          </cell>
          <cell r="AP318">
            <v>44530</v>
          </cell>
        </row>
        <row r="319">
          <cell r="B319" t="str">
            <v>JEP-317-2021</v>
          </cell>
          <cell r="AP319">
            <v>44530</v>
          </cell>
        </row>
        <row r="320">
          <cell r="B320" t="str">
            <v>JEP-318-2021</v>
          </cell>
          <cell r="AP320">
            <v>44561</v>
          </cell>
        </row>
        <row r="321">
          <cell r="B321" t="str">
            <v>JEP-319-2021</v>
          </cell>
          <cell r="AP321">
            <v>44469</v>
          </cell>
        </row>
        <row r="322">
          <cell r="B322" t="str">
            <v>JEP-320-2021</v>
          </cell>
          <cell r="AP322">
            <v>44561</v>
          </cell>
        </row>
        <row r="323">
          <cell r="B323" t="str">
            <v>JEP-321-2021</v>
          </cell>
          <cell r="AP323">
            <v>44561</v>
          </cell>
        </row>
        <row r="324">
          <cell r="B324" t="str">
            <v>JEP-322-2021</v>
          </cell>
          <cell r="AP324">
            <v>44561</v>
          </cell>
        </row>
        <row r="325">
          <cell r="B325" t="str">
            <v>JEP-323-2021</v>
          </cell>
          <cell r="AP325">
            <v>44561</v>
          </cell>
        </row>
        <row r="326">
          <cell r="B326" t="str">
            <v>JEP-324-2021</v>
          </cell>
          <cell r="AP326">
            <v>44561</v>
          </cell>
        </row>
        <row r="327">
          <cell r="B327" t="str">
            <v>JEP-325-2021</v>
          </cell>
          <cell r="AP327">
            <v>44561</v>
          </cell>
        </row>
        <row r="328">
          <cell r="B328" t="str">
            <v>JEP-326-2021</v>
          </cell>
          <cell r="AP328">
            <v>44561</v>
          </cell>
        </row>
        <row r="329">
          <cell r="B329" t="str">
            <v>JEP-327-2021</v>
          </cell>
          <cell r="AP329">
            <v>44530</v>
          </cell>
        </row>
        <row r="330">
          <cell r="B330" t="str">
            <v>JEP-328-2021</v>
          </cell>
          <cell r="AP330">
            <v>44530</v>
          </cell>
        </row>
        <row r="331">
          <cell r="B331" t="str">
            <v>JEP-329-2021</v>
          </cell>
          <cell r="AP331">
            <v>44530</v>
          </cell>
        </row>
        <row r="332">
          <cell r="B332" t="str">
            <v>JEP-330-2021</v>
          </cell>
          <cell r="AP332">
            <v>44530</v>
          </cell>
        </row>
        <row r="333">
          <cell r="B333" t="str">
            <v>JEP-331-2021</v>
          </cell>
          <cell r="AP333">
            <v>44530</v>
          </cell>
        </row>
        <row r="334">
          <cell r="B334" t="str">
            <v>JEP-332-2021</v>
          </cell>
          <cell r="AP334">
            <v>44530</v>
          </cell>
        </row>
        <row r="335">
          <cell r="B335" t="str">
            <v>JEP-333-2021</v>
          </cell>
          <cell r="AP335">
            <v>44377</v>
          </cell>
        </row>
        <row r="336">
          <cell r="B336" t="str">
            <v>JEP-334-2021</v>
          </cell>
          <cell r="AP336">
            <v>44530</v>
          </cell>
        </row>
        <row r="337">
          <cell r="B337" t="str">
            <v>JEP-335-2021</v>
          </cell>
          <cell r="AP337">
            <v>44561</v>
          </cell>
        </row>
        <row r="338">
          <cell r="B338" t="str">
            <v>JEP-336-2021</v>
          </cell>
          <cell r="AP338">
            <v>44561</v>
          </cell>
        </row>
        <row r="339">
          <cell r="B339" t="str">
            <v>JEP-337-2021</v>
          </cell>
          <cell r="AP339">
            <v>44530</v>
          </cell>
        </row>
        <row r="340">
          <cell r="B340" t="str">
            <v>JEP-338-2021</v>
          </cell>
          <cell r="AP340">
            <v>44561</v>
          </cell>
        </row>
        <row r="341">
          <cell r="B341" t="str">
            <v>JEP-339-2021</v>
          </cell>
          <cell r="AP341">
            <v>44561</v>
          </cell>
        </row>
        <row r="342">
          <cell r="B342" t="str">
            <v>JEP-340-2021</v>
          </cell>
          <cell r="AP342">
            <v>44561</v>
          </cell>
        </row>
        <row r="343">
          <cell r="B343" t="str">
            <v>JEP-341-2021</v>
          </cell>
          <cell r="AP343">
            <v>44561</v>
          </cell>
        </row>
        <row r="344">
          <cell r="B344" t="str">
            <v>JEP-342-2021</v>
          </cell>
          <cell r="AP344">
            <v>44561</v>
          </cell>
        </row>
        <row r="345">
          <cell r="B345" t="str">
            <v>JEP-343-2021</v>
          </cell>
          <cell r="AP345">
            <v>44561</v>
          </cell>
        </row>
        <row r="346">
          <cell r="B346" t="str">
            <v>JEP-344-2021</v>
          </cell>
          <cell r="AP346">
            <v>44469</v>
          </cell>
        </row>
        <row r="347">
          <cell r="B347" t="str">
            <v>JEP-345-2021</v>
          </cell>
          <cell r="AP347">
            <v>44561</v>
          </cell>
        </row>
        <row r="348">
          <cell r="B348" t="str">
            <v>JEP-346-2021</v>
          </cell>
          <cell r="AP348">
            <v>44561</v>
          </cell>
        </row>
        <row r="349">
          <cell r="B349" t="str">
            <v>JEP-347-2021</v>
          </cell>
          <cell r="AP349">
            <v>44561</v>
          </cell>
        </row>
        <row r="350">
          <cell r="B350" t="str">
            <v>JEP-348-2021</v>
          </cell>
          <cell r="AP350">
            <v>44561</v>
          </cell>
        </row>
        <row r="351">
          <cell r="B351" t="str">
            <v>JEP-349-2021</v>
          </cell>
          <cell r="AP351">
            <v>44561</v>
          </cell>
        </row>
        <row r="352">
          <cell r="B352" t="str">
            <v>JEP-350-2021</v>
          </cell>
          <cell r="AP352">
            <v>44561</v>
          </cell>
        </row>
        <row r="353">
          <cell r="B353" t="str">
            <v>JEP-351-2021</v>
          </cell>
          <cell r="AP353">
            <v>44561</v>
          </cell>
        </row>
        <row r="354">
          <cell r="B354" t="str">
            <v>JEP-352-2021</v>
          </cell>
          <cell r="AP354">
            <v>44561</v>
          </cell>
        </row>
        <row r="355">
          <cell r="B355" t="str">
            <v>JEP-353-2021</v>
          </cell>
          <cell r="AP355">
            <v>44561</v>
          </cell>
        </row>
        <row r="356">
          <cell r="B356" t="str">
            <v>JEP-354-2021</v>
          </cell>
          <cell r="AP356">
            <v>44561</v>
          </cell>
        </row>
        <row r="357">
          <cell r="B357" t="str">
            <v>JEP-355-2021</v>
          </cell>
          <cell r="AP357">
            <v>44561</v>
          </cell>
        </row>
        <row r="358">
          <cell r="B358" t="str">
            <v>JEP-356-2021</v>
          </cell>
          <cell r="AP358">
            <v>44561</v>
          </cell>
        </row>
        <row r="359">
          <cell r="B359" t="str">
            <v>JEP-357-2021</v>
          </cell>
          <cell r="AP359">
            <v>44561</v>
          </cell>
        </row>
        <row r="360">
          <cell r="B360" t="str">
            <v>JEP-358-2021</v>
          </cell>
          <cell r="AP360">
            <v>44561</v>
          </cell>
        </row>
        <row r="361">
          <cell r="B361" t="str">
            <v>JEP-359-2021</v>
          </cell>
          <cell r="AP361">
            <v>44561</v>
          </cell>
        </row>
        <row r="362">
          <cell r="B362" t="str">
            <v>JEP-360-2021</v>
          </cell>
          <cell r="AP362">
            <v>44561</v>
          </cell>
        </row>
        <row r="363">
          <cell r="B363" t="str">
            <v>JEP-361-2021</v>
          </cell>
          <cell r="AP363">
            <v>44561</v>
          </cell>
        </row>
        <row r="364">
          <cell r="B364" t="str">
            <v>JEP-362-2021</v>
          </cell>
          <cell r="AP364">
            <v>44469</v>
          </cell>
        </row>
        <row r="365">
          <cell r="B365" t="str">
            <v>JEP-363-2021</v>
          </cell>
          <cell r="AP365">
            <v>44561</v>
          </cell>
        </row>
        <row r="366">
          <cell r="B366" t="str">
            <v>JEP-364-2021</v>
          </cell>
          <cell r="AP366">
            <v>44561</v>
          </cell>
        </row>
        <row r="367">
          <cell r="B367" t="str">
            <v>JEP-365-2021</v>
          </cell>
          <cell r="AP367" t="str">
            <v>NA</v>
          </cell>
        </row>
        <row r="368">
          <cell r="B368" t="str">
            <v>JEP-366-2021</v>
          </cell>
          <cell r="AP368">
            <v>44561</v>
          </cell>
        </row>
        <row r="369">
          <cell r="B369" t="str">
            <v>JEP-367-2021</v>
          </cell>
          <cell r="AP369">
            <v>44561</v>
          </cell>
        </row>
        <row r="370">
          <cell r="B370" t="str">
            <v>JEP-368-2021</v>
          </cell>
          <cell r="AP370">
            <v>44561</v>
          </cell>
        </row>
        <row r="371">
          <cell r="B371" t="str">
            <v>JEP-369-2021</v>
          </cell>
          <cell r="AP371">
            <v>44561</v>
          </cell>
        </row>
        <row r="372">
          <cell r="B372" t="str">
            <v>JEP-370-2021</v>
          </cell>
          <cell r="AP372">
            <v>44469</v>
          </cell>
        </row>
        <row r="373">
          <cell r="B373" t="str">
            <v>JEP-371-2021</v>
          </cell>
          <cell r="AP373">
            <v>44561</v>
          </cell>
        </row>
        <row r="374">
          <cell r="B374" t="str">
            <v>JEP-372-2021</v>
          </cell>
          <cell r="AP374">
            <v>44561</v>
          </cell>
        </row>
        <row r="375">
          <cell r="B375" t="str">
            <v>JEP-373-2021</v>
          </cell>
          <cell r="AP375">
            <v>44561</v>
          </cell>
        </row>
        <row r="376">
          <cell r="B376" t="str">
            <v>JEP-374-2021</v>
          </cell>
          <cell r="AP376">
            <v>44561</v>
          </cell>
        </row>
        <row r="377">
          <cell r="B377" t="str">
            <v>JEP-375-2021</v>
          </cell>
          <cell r="AP377">
            <v>44561</v>
          </cell>
        </row>
        <row r="378">
          <cell r="B378" t="str">
            <v>JEP-376-2021</v>
          </cell>
          <cell r="AP378" t="str">
            <v>NA</v>
          </cell>
        </row>
        <row r="379">
          <cell r="B379" t="str">
            <v>JEP-377-2021</v>
          </cell>
          <cell r="AP379">
            <v>44469</v>
          </cell>
        </row>
        <row r="380">
          <cell r="B380" t="str">
            <v>JEP-378-2021</v>
          </cell>
          <cell r="AP380">
            <v>44549</v>
          </cell>
        </row>
        <row r="381">
          <cell r="B381" t="str">
            <v>JEP-379-2021</v>
          </cell>
          <cell r="AP381">
            <v>44561</v>
          </cell>
        </row>
        <row r="382">
          <cell r="B382" t="str">
            <v>JEP-380-2021</v>
          </cell>
          <cell r="AP382">
            <v>44561</v>
          </cell>
        </row>
        <row r="383">
          <cell r="B383" t="str">
            <v>JEP-381-2021</v>
          </cell>
          <cell r="AP383">
            <v>44549</v>
          </cell>
        </row>
        <row r="384">
          <cell r="B384" t="str">
            <v>JEP-382-2021</v>
          </cell>
          <cell r="AP384">
            <v>44561</v>
          </cell>
        </row>
        <row r="385">
          <cell r="B385" t="str">
            <v>JEP-383-2021</v>
          </cell>
          <cell r="AP385">
            <v>44561</v>
          </cell>
        </row>
        <row r="386">
          <cell r="B386" t="str">
            <v>JEP-384-2021</v>
          </cell>
          <cell r="AP386">
            <v>44561</v>
          </cell>
        </row>
        <row r="387">
          <cell r="B387" t="str">
            <v>JEP-385-2021</v>
          </cell>
          <cell r="AP387">
            <v>44469</v>
          </cell>
        </row>
        <row r="388">
          <cell r="B388" t="str">
            <v>JEP-386-2021</v>
          </cell>
          <cell r="AP388">
            <v>44561</v>
          </cell>
        </row>
        <row r="389">
          <cell r="B389" t="str">
            <v>JEP-387-2021</v>
          </cell>
          <cell r="AP389">
            <v>44561</v>
          </cell>
        </row>
        <row r="390">
          <cell r="B390" t="str">
            <v>JEP-388-2021</v>
          </cell>
          <cell r="AP390">
            <v>44561</v>
          </cell>
        </row>
        <row r="391">
          <cell r="B391" t="str">
            <v>JEP-389-2021</v>
          </cell>
          <cell r="AP391">
            <v>44561</v>
          </cell>
        </row>
        <row r="392">
          <cell r="B392" t="str">
            <v>JEP-390-2021</v>
          </cell>
          <cell r="AP392">
            <v>44561</v>
          </cell>
        </row>
        <row r="393">
          <cell r="B393" t="str">
            <v>JEP-391-2021</v>
          </cell>
          <cell r="AP393">
            <v>44549</v>
          </cell>
        </row>
        <row r="394">
          <cell r="B394" t="str">
            <v>JEP-392-2021</v>
          </cell>
          <cell r="AP394">
            <v>44561</v>
          </cell>
        </row>
        <row r="395">
          <cell r="B395" t="str">
            <v>JEP-393-2021</v>
          </cell>
          <cell r="AP395">
            <v>44561</v>
          </cell>
        </row>
        <row r="396">
          <cell r="B396" t="str">
            <v>JEP-394-2021</v>
          </cell>
          <cell r="AP396">
            <v>44486</v>
          </cell>
        </row>
        <row r="397">
          <cell r="B397" t="str">
            <v>JEP-395-2021</v>
          </cell>
          <cell r="AP397">
            <v>44549</v>
          </cell>
        </row>
        <row r="398">
          <cell r="B398" t="str">
            <v>JEP-396-2021</v>
          </cell>
          <cell r="AP398">
            <v>44458</v>
          </cell>
        </row>
        <row r="399">
          <cell r="B399" t="str">
            <v>JEP-397-2021</v>
          </cell>
          <cell r="AP399">
            <v>44549</v>
          </cell>
        </row>
        <row r="400">
          <cell r="B400" t="str">
            <v>JEP-398-2021</v>
          </cell>
          <cell r="AP400">
            <v>44561</v>
          </cell>
        </row>
        <row r="401">
          <cell r="B401" t="str">
            <v>JEP-399-2021</v>
          </cell>
          <cell r="AP401">
            <v>44549</v>
          </cell>
        </row>
        <row r="402">
          <cell r="B402" t="str">
            <v>JEP-400-2021</v>
          </cell>
          <cell r="AP402">
            <v>44549</v>
          </cell>
        </row>
        <row r="403">
          <cell r="B403" t="str">
            <v>JEP-401-2021</v>
          </cell>
          <cell r="AP403">
            <v>44561</v>
          </cell>
        </row>
        <row r="404">
          <cell r="B404" t="str">
            <v>JEP-402-2021</v>
          </cell>
          <cell r="AP404">
            <v>44561</v>
          </cell>
        </row>
        <row r="405">
          <cell r="B405" t="str">
            <v>JEP-403-2021</v>
          </cell>
          <cell r="AP405">
            <v>44561</v>
          </cell>
        </row>
        <row r="406">
          <cell r="B406" t="str">
            <v>JEP-404-2021</v>
          </cell>
          <cell r="AP406">
            <v>44469</v>
          </cell>
        </row>
        <row r="407">
          <cell r="B407" t="str">
            <v>JEP-405-2021</v>
          </cell>
          <cell r="AP407">
            <v>44530</v>
          </cell>
        </row>
        <row r="408">
          <cell r="B408" t="str">
            <v>JEP-406-2021</v>
          </cell>
          <cell r="AP408">
            <v>44530</v>
          </cell>
        </row>
        <row r="409">
          <cell r="B409" t="str">
            <v>JEP-407-2021</v>
          </cell>
          <cell r="AP409">
            <v>44561</v>
          </cell>
        </row>
        <row r="410">
          <cell r="B410" t="str">
            <v>JEP-408-2021</v>
          </cell>
          <cell r="AP410">
            <v>44561</v>
          </cell>
        </row>
        <row r="411">
          <cell r="B411" t="str">
            <v>JEP-409-2021</v>
          </cell>
          <cell r="AP411">
            <v>44530</v>
          </cell>
        </row>
        <row r="412">
          <cell r="B412" t="str">
            <v>JEP-410-2021</v>
          </cell>
          <cell r="AP412">
            <v>44561</v>
          </cell>
        </row>
        <row r="413">
          <cell r="B413" t="str">
            <v>JEP-411-2021</v>
          </cell>
          <cell r="AP413">
            <v>44550</v>
          </cell>
        </row>
        <row r="414">
          <cell r="B414" t="str">
            <v>JEP-412-2021</v>
          </cell>
          <cell r="AP414">
            <v>44469</v>
          </cell>
        </row>
        <row r="415">
          <cell r="B415" t="str">
            <v>JEP-413-2021</v>
          </cell>
          <cell r="AP415">
            <v>44550</v>
          </cell>
        </row>
        <row r="416">
          <cell r="B416" t="str">
            <v>JEP-414-2021</v>
          </cell>
          <cell r="AP416">
            <v>44550</v>
          </cell>
        </row>
        <row r="417">
          <cell r="B417" t="str">
            <v>JEP-415-2021</v>
          </cell>
          <cell r="AP417">
            <v>44561</v>
          </cell>
        </row>
        <row r="418">
          <cell r="B418" t="str">
            <v>JEP-416-2021</v>
          </cell>
          <cell r="AP418">
            <v>44530</v>
          </cell>
        </row>
        <row r="419">
          <cell r="B419" t="str">
            <v>JEP-417-2021</v>
          </cell>
          <cell r="AP419">
            <v>44530</v>
          </cell>
        </row>
        <row r="420">
          <cell r="B420" t="str">
            <v>JEP-418-2021</v>
          </cell>
          <cell r="AP420">
            <v>44561</v>
          </cell>
        </row>
        <row r="421">
          <cell r="B421" t="str">
            <v>JEP-419-2021</v>
          </cell>
          <cell r="AP421">
            <v>44469</v>
          </cell>
        </row>
        <row r="422">
          <cell r="B422" t="str">
            <v>JEP-420-2021</v>
          </cell>
          <cell r="AP422">
            <v>44561</v>
          </cell>
        </row>
        <row r="423">
          <cell r="B423" t="str">
            <v>JEP-421-2021</v>
          </cell>
          <cell r="AP423">
            <v>44362</v>
          </cell>
        </row>
        <row r="424">
          <cell r="B424" t="str">
            <v>JEP-422-2021</v>
          </cell>
          <cell r="AP424">
            <v>44530</v>
          </cell>
        </row>
        <row r="425">
          <cell r="B425" t="str">
            <v>JEP-423-2021</v>
          </cell>
          <cell r="AP425">
            <v>44500</v>
          </cell>
        </row>
        <row r="426">
          <cell r="B426" t="str">
            <v>JEP-424-2021</v>
          </cell>
          <cell r="AP426">
            <v>44561</v>
          </cell>
        </row>
        <row r="427">
          <cell r="B427" t="str">
            <v>JEP-425-2021</v>
          </cell>
          <cell r="AP427">
            <v>44561</v>
          </cell>
        </row>
        <row r="428">
          <cell r="B428" t="str">
            <v>JEP-426-2021</v>
          </cell>
          <cell r="AP428">
            <v>44469</v>
          </cell>
        </row>
        <row r="429">
          <cell r="B429" t="str">
            <v>JEP-427-2021</v>
          </cell>
          <cell r="AP429">
            <v>44469</v>
          </cell>
        </row>
        <row r="430">
          <cell r="B430" t="str">
            <v>JEP-428-2021</v>
          </cell>
          <cell r="AP430">
            <v>44561</v>
          </cell>
        </row>
        <row r="431">
          <cell r="B431" t="str">
            <v>JEP-429-2021</v>
          </cell>
          <cell r="AP431">
            <v>44561</v>
          </cell>
        </row>
        <row r="432">
          <cell r="B432" t="str">
            <v>JEP-430-2021</v>
          </cell>
          <cell r="AP432">
            <v>44561</v>
          </cell>
        </row>
        <row r="433">
          <cell r="B433" t="str">
            <v>JEP-431-2021</v>
          </cell>
          <cell r="AP433">
            <v>44469</v>
          </cell>
        </row>
        <row r="434">
          <cell r="B434" t="str">
            <v>JEP-432-2021</v>
          </cell>
          <cell r="AP434">
            <v>44561</v>
          </cell>
        </row>
        <row r="435">
          <cell r="B435" t="str">
            <v>JEP-433-2021</v>
          </cell>
          <cell r="AP435">
            <v>44469</v>
          </cell>
        </row>
        <row r="436">
          <cell r="B436" t="str">
            <v>JEP-434-2021</v>
          </cell>
          <cell r="AP436">
            <v>44469</v>
          </cell>
        </row>
        <row r="437">
          <cell r="B437" t="str">
            <v>JEP-435-2021</v>
          </cell>
          <cell r="AP437">
            <v>44530</v>
          </cell>
        </row>
        <row r="438">
          <cell r="B438" t="str">
            <v>JEP-436-2021</v>
          </cell>
          <cell r="AP438">
            <v>44561</v>
          </cell>
        </row>
        <row r="439">
          <cell r="B439" t="str">
            <v>JEP-437-2021</v>
          </cell>
          <cell r="AP439">
            <v>44530</v>
          </cell>
        </row>
        <row r="440">
          <cell r="B440" t="str">
            <v>JEP-438-2021</v>
          </cell>
          <cell r="AP440">
            <v>44561</v>
          </cell>
        </row>
        <row r="441">
          <cell r="B441" t="str">
            <v>JEP-439-2021</v>
          </cell>
          <cell r="AP441">
            <v>44561</v>
          </cell>
        </row>
        <row r="442">
          <cell r="B442" t="str">
            <v>JEP-440-2021</v>
          </cell>
          <cell r="AP442">
            <v>44561</v>
          </cell>
        </row>
        <row r="443">
          <cell r="B443" t="str">
            <v>JEP-441-2021</v>
          </cell>
          <cell r="AP443">
            <v>44469</v>
          </cell>
        </row>
        <row r="444">
          <cell r="B444" t="str">
            <v>JEP-442-2021</v>
          </cell>
          <cell r="AP444">
            <v>44561</v>
          </cell>
        </row>
        <row r="445">
          <cell r="B445" t="str">
            <v>JEP-443-2021</v>
          </cell>
          <cell r="AP445">
            <v>44530</v>
          </cell>
        </row>
        <row r="446">
          <cell r="B446" t="str">
            <v>JEP-444-2021</v>
          </cell>
          <cell r="AP446">
            <v>44561</v>
          </cell>
        </row>
        <row r="447">
          <cell r="B447" t="str">
            <v>JEP-445-2021</v>
          </cell>
          <cell r="AP447">
            <v>44530</v>
          </cell>
        </row>
        <row r="448">
          <cell r="B448" t="str">
            <v>JEP-446-2021</v>
          </cell>
          <cell r="AP448">
            <v>44561</v>
          </cell>
        </row>
        <row r="449">
          <cell r="B449" t="str">
            <v>JEP-447-2021</v>
          </cell>
          <cell r="AP449">
            <v>44561</v>
          </cell>
        </row>
        <row r="450">
          <cell r="B450" t="str">
            <v>JEP-448-2021</v>
          </cell>
          <cell r="AP450">
            <v>44561</v>
          </cell>
        </row>
        <row r="451">
          <cell r="B451" t="str">
            <v>JEP-449-2021</v>
          </cell>
          <cell r="AP451">
            <v>44561</v>
          </cell>
        </row>
        <row r="452">
          <cell r="B452" t="str">
            <v>JEP-450-2021</v>
          </cell>
          <cell r="AP452">
            <v>44561</v>
          </cell>
        </row>
        <row r="453">
          <cell r="B453" t="str">
            <v>JEP-451-2021</v>
          </cell>
          <cell r="AP453">
            <v>44553</v>
          </cell>
        </row>
        <row r="454">
          <cell r="B454" t="str">
            <v>JEP-452-2021</v>
          </cell>
          <cell r="AP454">
            <v>44651</v>
          </cell>
        </row>
        <row r="455">
          <cell r="B455" t="str">
            <v>JEP-453-2021</v>
          </cell>
          <cell r="AP455">
            <v>44530</v>
          </cell>
        </row>
        <row r="456">
          <cell r="B456" t="str">
            <v>JEP-454-2021</v>
          </cell>
          <cell r="AP456">
            <v>44469</v>
          </cell>
        </row>
        <row r="457">
          <cell r="B457" t="str">
            <v>JEP-455-2021</v>
          </cell>
          <cell r="AP457">
            <v>46234</v>
          </cell>
        </row>
        <row r="458">
          <cell r="B458" t="str">
            <v>JEP-456-2021</v>
          </cell>
          <cell r="AP458">
            <v>44561</v>
          </cell>
        </row>
        <row r="459">
          <cell r="B459" t="str">
            <v>JEP-457-2021</v>
          </cell>
          <cell r="AP459">
            <v>44645</v>
          </cell>
        </row>
        <row r="460">
          <cell r="B460" t="str">
            <v>JEP-458-2021</v>
          </cell>
          <cell r="AP460">
            <v>44645</v>
          </cell>
        </row>
        <row r="461">
          <cell r="B461" t="str">
            <v>JEP-459-2021</v>
          </cell>
          <cell r="AP461">
            <v>44354</v>
          </cell>
        </row>
        <row r="462">
          <cell r="B462" t="str">
            <v>JEP-460-2021</v>
          </cell>
          <cell r="AP462" t="str">
            <v>NA</v>
          </cell>
        </row>
        <row r="463">
          <cell r="B463" t="str">
            <v>JEP-461-2021</v>
          </cell>
          <cell r="AP463">
            <v>44561</v>
          </cell>
        </row>
        <row r="464">
          <cell r="B464" t="str">
            <v>JEP-462-2021</v>
          </cell>
          <cell r="AP464">
            <v>44561</v>
          </cell>
        </row>
        <row r="465">
          <cell r="B465" t="str">
            <v>JEP-463-2021</v>
          </cell>
          <cell r="AP465">
            <v>44561</v>
          </cell>
        </row>
        <row r="466">
          <cell r="B466" t="str">
            <v>JEP-464-2021</v>
          </cell>
          <cell r="AP466">
            <v>44561</v>
          </cell>
        </row>
        <row r="467">
          <cell r="B467" t="str">
            <v>JEP-465-2021</v>
          </cell>
          <cell r="AP467">
            <v>44712</v>
          </cell>
        </row>
        <row r="468">
          <cell r="B468" t="str">
            <v>JEP-466-2021</v>
          </cell>
          <cell r="AP468">
            <v>44561</v>
          </cell>
        </row>
        <row r="469">
          <cell r="B469" t="str">
            <v>JEP-467-2021</v>
          </cell>
          <cell r="AP469">
            <v>44561</v>
          </cell>
        </row>
        <row r="470">
          <cell r="B470" t="str">
            <v>JEP-468-2021</v>
          </cell>
          <cell r="AP470">
            <v>44561</v>
          </cell>
        </row>
        <row r="471">
          <cell r="B471" t="str">
            <v>JEP-469-2021</v>
          </cell>
          <cell r="AP471">
            <v>44469</v>
          </cell>
        </row>
        <row r="472">
          <cell r="B472" t="str">
            <v>JEP-470-2021</v>
          </cell>
          <cell r="AP472">
            <v>44561</v>
          </cell>
        </row>
        <row r="473">
          <cell r="B473" t="str">
            <v>JEP-471-2021</v>
          </cell>
          <cell r="AP473">
            <v>44377</v>
          </cell>
        </row>
        <row r="474">
          <cell r="B474" t="str">
            <v>JEP-472-2021</v>
          </cell>
          <cell r="AP474">
            <v>44530</v>
          </cell>
        </row>
        <row r="475">
          <cell r="B475" t="str">
            <v>JEP-473-2021</v>
          </cell>
          <cell r="AP475">
            <v>44469</v>
          </cell>
        </row>
        <row r="476">
          <cell r="B476" t="str">
            <v>JEP-474-2021</v>
          </cell>
          <cell r="AP476">
            <v>44561</v>
          </cell>
        </row>
        <row r="477">
          <cell r="B477" t="str">
            <v>JEP-475-2021</v>
          </cell>
          <cell r="AP477">
            <v>44561</v>
          </cell>
        </row>
        <row r="478">
          <cell r="B478" t="str">
            <v>JEP-476-2021</v>
          </cell>
          <cell r="AP478">
            <v>44561</v>
          </cell>
        </row>
        <row r="479">
          <cell r="B479" t="str">
            <v>JEP-477-2021</v>
          </cell>
          <cell r="AP479" t="str">
            <v>ND</v>
          </cell>
        </row>
        <row r="480">
          <cell r="B480" t="str">
            <v>JEP-478-2021</v>
          </cell>
          <cell r="AP480" t="str">
            <v>NA</v>
          </cell>
        </row>
        <row r="481">
          <cell r="B481" t="str">
            <v>JEP-479-2021</v>
          </cell>
          <cell r="AP481">
            <v>44561</v>
          </cell>
        </row>
        <row r="482">
          <cell r="B482" t="str">
            <v>JEP-480-2021</v>
          </cell>
          <cell r="AP482">
            <v>44352</v>
          </cell>
        </row>
        <row r="483">
          <cell r="B483" t="str">
            <v>JEP-481-2021</v>
          </cell>
          <cell r="AP483">
            <v>44561</v>
          </cell>
        </row>
        <row r="484">
          <cell r="B484" t="str">
            <v>JEP-482-2021</v>
          </cell>
          <cell r="AP484">
            <v>44561</v>
          </cell>
        </row>
        <row r="485">
          <cell r="B485" t="str">
            <v>JEP-483-2021</v>
          </cell>
          <cell r="AP485">
            <v>44561</v>
          </cell>
        </row>
        <row r="486">
          <cell r="B486" t="str">
            <v>JEP-484-2021</v>
          </cell>
          <cell r="AP486">
            <v>44773</v>
          </cell>
        </row>
        <row r="487">
          <cell r="B487" t="str">
            <v>JEP-485-2021</v>
          </cell>
          <cell r="AP487">
            <v>44469</v>
          </cell>
        </row>
        <row r="488">
          <cell r="B488" t="str">
            <v>JEP-486-2021</v>
          </cell>
          <cell r="AP488" t="str">
            <v>NA</v>
          </cell>
        </row>
        <row r="489">
          <cell r="B489" t="str">
            <v>JEP-487-2021</v>
          </cell>
          <cell r="AP489">
            <v>44530</v>
          </cell>
        </row>
        <row r="490">
          <cell r="B490" t="str">
            <v>JEP-488-2021</v>
          </cell>
          <cell r="AP490" t="str">
            <v>NA</v>
          </cell>
        </row>
        <row r="491">
          <cell r="B491" t="str">
            <v>JEP-489-2021</v>
          </cell>
          <cell r="AP491">
            <v>44561</v>
          </cell>
        </row>
        <row r="492">
          <cell r="B492" t="str">
            <v>JEP-490-2021</v>
          </cell>
          <cell r="AP492">
            <v>44561</v>
          </cell>
        </row>
        <row r="493">
          <cell r="B493" t="str">
            <v>JEP-491-2021</v>
          </cell>
          <cell r="AP493">
            <v>44681</v>
          </cell>
        </row>
        <row r="494">
          <cell r="B494" t="str">
            <v>JEP-492-2021</v>
          </cell>
          <cell r="AP494">
            <v>44552</v>
          </cell>
        </row>
        <row r="495">
          <cell r="B495" t="str">
            <v>JEP-493-2021</v>
          </cell>
          <cell r="AP495">
            <v>46244</v>
          </cell>
        </row>
        <row r="496">
          <cell r="B496" t="str">
            <v>JEP-494-2021</v>
          </cell>
          <cell r="AP496">
            <v>44561</v>
          </cell>
        </row>
        <row r="497">
          <cell r="B497" t="str">
            <v>JEP-495-2021</v>
          </cell>
          <cell r="AP497">
            <v>44530</v>
          </cell>
        </row>
        <row r="498">
          <cell r="B498" t="str">
            <v>JEP-496-2021</v>
          </cell>
          <cell r="AP498">
            <v>44380</v>
          </cell>
        </row>
        <row r="499">
          <cell r="B499" t="str">
            <v>JEP-497-2021</v>
          </cell>
          <cell r="AP499">
            <v>44732</v>
          </cell>
        </row>
        <row r="500">
          <cell r="B500" t="str">
            <v>JEP-498-2021</v>
          </cell>
          <cell r="AP500">
            <v>44561</v>
          </cell>
        </row>
        <row r="501">
          <cell r="B501" t="str">
            <v>JEP-499-2021</v>
          </cell>
          <cell r="AP501">
            <v>44561</v>
          </cell>
        </row>
        <row r="502">
          <cell r="B502" t="str">
            <v>JEP-500-2021</v>
          </cell>
          <cell r="AP502">
            <v>44742</v>
          </cell>
        </row>
        <row r="503">
          <cell r="B503" t="str">
            <v>JEP-501-2021</v>
          </cell>
          <cell r="AP503">
            <v>44592</v>
          </cell>
        </row>
        <row r="504">
          <cell r="B504" t="str">
            <v>JEP-502-2021</v>
          </cell>
          <cell r="AP504">
            <v>44515</v>
          </cell>
        </row>
        <row r="505">
          <cell r="B505" t="str">
            <v>JEP-503-2021</v>
          </cell>
          <cell r="AP505">
            <v>44683</v>
          </cell>
        </row>
        <row r="506">
          <cell r="B506" t="str">
            <v>JEP-504-2021</v>
          </cell>
          <cell r="AP506">
            <v>44544</v>
          </cell>
        </row>
        <row r="507">
          <cell r="B507" t="str">
            <v>JEP-505-2021</v>
          </cell>
          <cell r="AP507">
            <v>44620</v>
          </cell>
        </row>
        <row r="508">
          <cell r="B508" t="str">
            <v>JEP-506-2021</v>
          </cell>
          <cell r="AP508">
            <v>44561</v>
          </cell>
        </row>
        <row r="509">
          <cell r="B509" t="str">
            <v>JEP-507-2021</v>
          </cell>
          <cell r="AP509">
            <v>44530</v>
          </cell>
        </row>
        <row r="510">
          <cell r="B510" t="str">
            <v>JEP-508-2021</v>
          </cell>
          <cell r="AP510" t="str">
            <v>ND</v>
          </cell>
        </row>
        <row r="511">
          <cell r="B511" t="str">
            <v>JEP-509-2021</v>
          </cell>
          <cell r="AP511" t="str">
            <v>ND</v>
          </cell>
        </row>
        <row r="512">
          <cell r="B512" t="str">
            <v>JEP-510-2021</v>
          </cell>
          <cell r="AP512">
            <v>44469</v>
          </cell>
        </row>
        <row r="513">
          <cell r="B513">
            <v>71207</v>
          </cell>
          <cell r="AP513">
            <v>44376</v>
          </cell>
        </row>
        <row r="514">
          <cell r="B514" t="str">
            <v>JEP-511-2021</v>
          </cell>
          <cell r="AP514">
            <v>44561</v>
          </cell>
        </row>
        <row r="515">
          <cell r="B515" t="str">
            <v>JEP-512-2021</v>
          </cell>
          <cell r="AP515">
            <v>44530</v>
          </cell>
        </row>
        <row r="516">
          <cell r="B516" t="str">
            <v>JEP-513-2021</v>
          </cell>
          <cell r="AP516">
            <v>44620</v>
          </cell>
        </row>
        <row r="517">
          <cell r="B517" t="str">
            <v>JEP-514-2021</v>
          </cell>
          <cell r="AP517">
            <v>44423</v>
          </cell>
        </row>
        <row r="518">
          <cell r="B518" t="str">
            <v>JEP-515-2021</v>
          </cell>
          <cell r="AP518">
            <v>44561</v>
          </cell>
        </row>
        <row r="519">
          <cell r="B519" t="str">
            <v>JEP-516-2021</v>
          </cell>
          <cell r="AP519">
            <v>44561</v>
          </cell>
        </row>
        <row r="520">
          <cell r="B520" t="str">
            <v>JEP-517-2021</v>
          </cell>
          <cell r="AP520">
            <v>44586</v>
          </cell>
        </row>
        <row r="521">
          <cell r="B521" t="str">
            <v>JEP-518-2021</v>
          </cell>
          <cell r="AP521">
            <v>44500</v>
          </cell>
        </row>
        <row r="522">
          <cell r="B522" t="str">
            <v>JEP-519-2021</v>
          </cell>
          <cell r="AP522">
            <v>44426</v>
          </cell>
        </row>
        <row r="523">
          <cell r="B523" t="str">
            <v>JEP-520-2021</v>
          </cell>
          <cell r="AP523">
            <v>44561</v>
          </cell>
        </row>
        <row r="524">
          <cell r="B524" t="str">
            <v>JEP-521-2021</v>
          </cell>
          <cell r="AP524">
            <v>44561</v>
          </cell>
        </row>
        <row r="525">
          <cell r="B525" t="str">
            <v>JEP-522-2021</v>
          </cell>
          <cell r="AP525">
            <v>44465</v>
          </cell>
        </row>
        <row r="526">
          <cell r="B526" t="str">
            <v>JEP-523-2021</v>
          </cell>
          <cell r="AP526">
            <v>45291</v>
          </cell>
        </row>
        <row r="527">
          <cell r="B527" t="str">
            <v>JEP-524-2021</v>
          </cell>
          <cell r="AP527">
            <v>44545</v>
          </cell>
        </row>
        <row r="528">
          <cell r="B528" t="str">
            <v>JEP-525-2021</v>
          </cell>
          <cell r="AP528">
            <v>44773</v>
          </cell>
        </row>
        <row r="529">
          <cell r="B529" t="str">
            <v>JEP-526-2021</v>
          </cell>
          <cell r="AP529">
            <v>44561</v>
          </cell>
        </row>
        <row r="530">
          <cell r="B530" t="str">
            <v>JEP-527-2021</v>
          </cell>
          <cell r="AP530">
            <v>44561</v>
          </cell>
        </row>
        <row r="531">
          <cell r="B531" t="str">
            <v>JEP-528-2021</v>
          </cell>
          <cell r="AP531">
            <v>44561</v>
          </cell>
        </row>
        <row r="532">
          <cell r="B532" t="str">
            <v>JEP-529-2021</v>
          </cell>
          <cell r="AP532">
            <v>44561</v>
          </cell>
        </row>
        <row r="533">
          <cell r="B533" t="str">
            <v>JEP-530-2021</v>
          </cell>
          <cell r="AP533">
            <v>44561</v>
          </cell>
        </row>
        <row r="534">
          <cell r="B534" t="str">
            <v>JEP-531-2021</v>
          </cell>
          <cell r="AP534">
            <v>44561</v>
          </cell>
        </row>
        <row r="535">
          <cell r="B535" t="str">
            <v>JEP-532-2021</v>
          </cell>
          <cell r="AP535">
            <v>44530</v>
          </cell>
        </row>
        <row r="536">
          <cell r="B536" t="str">
            <v>JEP-533-2021</v>
          </cell>
          <cell r="AP536">
            <v>44561</v>
          </cell>
        </row>
        <row r="537">
          <cell r="B537" t="str">
            <v>JEP-534-2021</v>
          </cell>
          <cell r="AP537">
            <v>44561</v>
          </cell>
        </row>
        <row r="538">
          <cell r="B538" t="str">
            <v>JEP-535-2021</v>
          </cell>
          <cell r="AP538">
            <v>44530</v>
          </cell>
        </row>
        <row r="539">
          <cell r="B539" t="str">
            <v>JEP-536-2021</v>
          </cell>
          <cell r="AP539">
            <v>44530</v>
          </cell>
        </row>
        <row r="540">
          <cell r="B540" t="str">
            <v>JEP-537-2021</v>
          </cell>
          <cell r="AP540">
            <v>44561</v>
          </cell>
        </row>
        <row r="541">
          <cell r="B541" t="str">
            <v>JEP-538-2021</v>
          </cell>
          <cell r="AP541">
            <v>44561</v>
          </cell>
        </row>
        <row r="542">
          <cell r="B542" t="str">
            <v>JEP-539-2021</v>
          </cell>
          <cell r="AP542">
            <v>44530</v>
          </cell>
        </row>
        <row r="543">
          <cell r="B543" t="str">
            <v>JEP-540-2021</v>
          </cell>
          <cell r="AP543">
            <v>44530</v>
          </cell>
        </row>
        <row r="544">
          <cell r="B544" t="str">
            <v>JEP-541-2021</v>
          </cell>
          <cell r="AP544">
            <v>44561</v>
          </cell>
        </row>
        <row r="545">
          <cell r="B545" t="str">
            <v>JEP-542-2021</v>
          </cell>
          <cell r="AP545">
            <v>44530</v>
          </cell>
        </row>
        <row r="546">
          <cell r="B546" t="str">
            <v>JEP-543-2021</v>
          </cell>
          <cell r="AP546">
            <v>44530</v>
          </cell>
        </row>
        <row r="547">
          <cell r="B547" t="str">
            <v>JEP-544-2021</v>
          </cell>
          <cell r="AP547">
            <v>44561</v>
          </cell>
        </row>
        <row r="548">
          <cell r="B548" t="str">
            <v>JEP-545-2021</v>
          </cell>
          <cell r="AP548">
            <v>44804</v>
          </cell>
        </row>
        <row r="549">
          <cell r="B549" t="str">
            <v>JEP-546-2021</v>
          </cell>
          <cell r="AP549">
            <v>44561</v>
          </cell>
        </row>
        <row r="550">
          <cell r="B550" t="str">
            <v>JEP-547-2021</v>
          </cell>
          <cell r="AP550">
            <v>44561</v>
          </cell>
        </row>
        <row r="551">
          <cell r="B551" t="str">
            <v>JEP-548-2021</v>
          </cell>
          <cell r="AP551">
            <v>44561</v>
          </cell>
        </row>
        <row r="552">
          <cell r="B552" t="str">
            <v>JEP-549-2021</v>
          </cell>
          <cell r="AP552">
            <v>44530</v>
          </cell>
        </row>
        <row r="553">
          <cell r="B553" t="str">
            <v>JEP-550-2021</v>
          </cell>
          <cell r="AP553">
            <v>44742</v>
          </cell>
        </row>
        <row r="554">
          <cell r="B554" t="str">
            <v>JEP-551-2021</v>
          </cell>
          <cell r="AP554">
            <v>44742</v>
          </cell>
        </row>
        <row r="555">
          <cell r="B555" t="str">
            <v>JEP-552-2021</v>
          </cell>
          <cell r="AP555">
            <v>44742</v>
          </cell>
        </row>
        <row r="556">
          <cell r="B556" t="str">
            <v>JEP-553-2021</v>
          </cell>
          <cell r="AP556">
            <v>44742</v>
          </cell>
        </row>
        <row r="557">
          <cell r="B557" t="str">
            <v>JEP-554-2021</v>
          </cell>
          <cell r="AP557">
            <v>44561</v>
          </cell>
        </row>
        <row r="558">
          <cell r="B558" t="str">
            <v>JEP-555-2021</v>
          </cell>
          <cell r="AP558">
            <v>44545</v>
          </cell>
        </row>
        <row r="559">
          <cell r="B559" t="str">
            <v>JEP-556-2021</v>
          </cell>
          <cell r="AP559">
            <v>44561</v>
          </cell>
        </row>
        <row r="560">
          <cell r="B560" t="str">
            <v>JEP-557-2021</v>
          </cell>
          <cell r="AP560">
            <v>44561</v>
          </cell>
        </row>
        <row r="561">
          <cell r="B561" t="str">
            <v>JEP-558-2021</v>
          </cell>
          <cell r="AP561">
            <v>44561</v>
          </cell>
        </row>
        <row r="562">
          <cell r="B562" t="str">
            <v>JEP-559-2021</v>
          </cell>
          <cell r="AP562">
            <v>44530</v>
          </cell>
        </row>
        <row r="563">
          <cell r="B563" t="str">
            <v>JEP-560-2021</v>
          </cell>
          <cell r="AP563">
            <v>44561</v>
          </cell>
        </row>
        <row r="564">
          <cell r="B564" t="str">
            <v>JEP-561-2021</v>
          </cell>
          <cell r="AP564">
            <v>44530</v>
          </cell>
        </row>
        <row r="565">
          <cell r="B565" t="str">
            <v>JEP-562-2021</v>
          </cell>
          <cell r="AP565">
            <v>44530</v>
          </cell>
        </row>
        <row r="566">
          <cell r="B566" t="str">
            <v>JEP-563-2021</v>
          </cell>
          <cell r="AP566">
            <v>44530</v>
          </cell>
        </row>
        <row r="567">
          <cell r="B567" t="str">
            <v>JEP-564-2021</v>
          </cell>
          <cell r="AP567">
            <v>44530</v>
          </cell>
        </row>
        <row r="568">
          <cell r="B568">
            <v>76801</v>
          </cell>
          <cell r="AP568">
            <v>44530</v>
          </cell>
        </row>
        <row r="569">
          <cell r="B569">
            <v>79607</v>
          </cell>
          <cell r="AP569">
            <v>44530</v>
          </cell>
        </row>
        <row r="570">
          <cell r="B570" t="str">
            <v>JEP-565-2021</v>
          </cell>
          <cell r="AP570">
            <v>44530</v>
          </cell>
        </row>
        <row r="571">
          <cell r="B571" t="str">
            <v>JEP-566-2021</v>
          </cell>
          <cell r="AP571">
            <v>44530</v>
          </cell>
        </row>
        <row r="572">
          <cell r="B572" t="str">
            <v>JEP-567-2021</v>
          </cell>
          <cell r="AP572">
            <v>44530</v>
          </cell>
        </row>
        <row r="573">
          <cell r="B573" t="str">
            <v>JEP-568-2021</v>
          </cell>
          <cell r="AP573">
            <v>44561</v>
          </cell>
        </row>
        <row r="574">
          <cell r="B574" t="str">
            <v>JEP-569-2021</v>
          </cell>
          <cell r="AP574">
            <v>44561</v>
          </cell>
        </row>
        <row r="575">
          <cell r="B575" t="str">
            <v>JEP-570-2021</v>
          </cell>
          <cell r="AP575">
            <v>44561</v>
          </cell>
        </row>
        <row r="576">
          <cell r="B576" t="str">
            <v>JEP-571-2021</v>
          </cell>
          <cell r="AP576">
            <v>44561</v>
          </cell>
        </row>
        <row r="577">
          <cell r="B577" t="str">
            <v>JEP-572-2021</v>
          </cell>
          <cell r="AP577">
            <v>44530</v>
          </cell>
        </row>
        <row r="578">
          <cell r="B578" t="str">
            <v>JEP-573-2021</v>
          </cell>
          <cell r="AP578">
            <v>44561</v>
          </cell>
        </row>
        <row r="579">
          <cell r="B579" t="str">
            <v>JEP-574-2021</v>
          </cell>
          <cell r="AP579" t="str">
            <v>NA</v>
          </cell>
        </row>
        <row r="580">
          <cell r="B580" t="str">
            <v>JEP-575-2021</v>
          </cell>
          <cell r="AP580">
            <v>44530</v>
          </cell>
        </row>
        <row r="581">
          <cell r="B581" t="str">
            <v>JEP-576-2021</v>
          </cell>
          <cell r="AP581" t="str">
            <v>NA</v>
          </cell>
        </row>
        <row r="582">
          <cell r="B582" t="str">
            <v>JEP-577-2021</v>
          </cell>
          <cell r="AP582" t="str">
            <v>NA</v>
          </cell>
        </row>
        <row r="583">
          <cell r="B583" t="str">
            <v>JEP-578-2021</v>
          </cell>
          <cell r="AP583" t="str">
            <v>NA</v>
          </cell>
        </row>
        <row r="584">
          <cell r="B584" t="str">
            <v>JEP-579-2021</v>
          </cell>
          <cell r="AP584">
            <v>44561</v>
          </cell>
        </row>
        <row r="585">
          <cell r="B585" t="str">
            <v>JEP-580-2021</v>
          </cell>
          <cell r="AP585">
            <v>44530</v>
          </cell>
        </row>
        <row r="586">
          <cell r="B586" t="str">
            <v>JEP-581-2021</v>
          </cell>
          <cell r="AP586">
            <v>44530</v>
          </cell>
        </row>
        <row r="587">
          <cell r="B587" t="str">
            <v>JEP-582-2021</v>
          </cell>
          <cell r="AP587">
            <v>44561</v>
          </cell>
        </row>
        <row r="588">
          <cell r="B588" t="str">
            <v>JEP-583-2021</v>
          </cell>
          <cell r="AP588" t="str">
            <v>NA</v>
          </cell>
        </row>
        <row r="589">
          <cell r="B589" t="str">
            <v>JEP-584-2021</v>
          </cell>
          <cell r="AP589">
            <v>44561</v>
          </cell>
        </row>
        <row r="590">
          <cell r="B590" t="str">
            <v>JEP-585-2021</v>
          </cell>
          <cell r="AP590">
            <v>44561</v>
          </cell>
        </row>
        <row r="591">
          <cell r="B591" t="str">
            <v>JEP-586-2021</v>
          </cell>
          <cell r="AP591">
            <v>44561</v>
          </cell>
        </row>
        <row r="592">
          <cell r="B592" t="str">
            <v>JEP-587-2021</v>
          </cell>
          <cell r="AP592">
            <v>44530</v>
          </cell>
        </row>
        <row r="593">
          <cell r="B593" t="str">
            <v>JEP-588-2021</v>
          </cell>
          <cell r="AP593" t="str">
            <v>NA</v>
          </cell>
        </row>
        <row r="594">
          <cell r="B594" t="str">
            <v>JEP-589-2021</v>
          </cell>
          <cell r="AP594" t="str">
            <v>NA</v>
          </cell>
        </row>
        <row r="595">
          <cell r="B595" t="str">
            <v>JEP-590-2021</v>
          </cell>
          <cell r="AP595">
            <v>44561</v>
          </cell>
        </row>
        <row r="596">
          <cell r="B596" t="str">
            <v>JEP-591-2021</v>
          </cell>
          <cell r="AP596">
            <v>44561</v>
          </cell>
        </row>
        <row r="597">
          <cell r="B597" t="str">
            <v>JEP-592-2021</v>
          </cell>
          <cell r="AP597">
            <v>44519</v>
          </cell>
        </row>
        <row r="598">
          <cell r="B598" t="str">
            <v>JEP-593-2021</v>
          </cell>
          <cell r="AP598">
            <v>44561</v>
          </cell>
        </row>
        <row r="599">
          <cell r="B599" t="str">
            <v>JEP-594-2021</v>
          </cell>
          <cell r="AP599">
            <v>44742</v>
          </cell>
        </row>
        <row r="600">
          <cell r="B600" t="str">
            <v>JEP-595-2021</v>
          </cell>
          <cell r="AP600">
            <v>44742</v>
          </cell>
        </row>
        <row r="601">
          <cell r="B601" t="str">
            <v>JEP-596-2021</v>
          </cell>
          <cell r="AP601">
            <v>44742</v>
          </cell>
        </row>
        <row r="602">
          <cell r="B602" t="str">
            <v>JEP-597-2021</v>
          </cell>
          <cell r="AP602">
            <v>44742</v>
          </cell>
        </row>
        <row r="603">
          <cell r="B603" t="str">
            <v>JEP-598-2021</v>
          </cell>
          <cell r="AP603">
            <v>44742</v>
          </cell>
        </row>
        <row r="604">
          <cell r="B604" t="str">
            <v>JEP-599-2021</v>
          </cell>
          <cell r="AP604">
            <v>44742</v>
          </cell>
        </row>
        <row r="605">
          <cell r="B605" t="str">
            <v>JEP-600-2021</v>
          </cell>
          <cell r="AP605">
            <v>44742</v>
          </cell>
        </row>
        <row r="606">
          <cell r="B606" t="str">
            <v>JEP-601-2021</v>
          </cell>
          <cell r="AP606">
            <v>44742</v>
          </cell>
        </row>
        <row r="607">
          <cell r="B607" t="str">
            <v>JEP-602-2021</v>
          </cell>
          <cell r="AP607">
            <v>44742</v>
          </cell>
        </row>
        <row r="608">
          <cell r="B608" t="str">
            <v>JEP-603-2021</v>
          </cell>
          <cell r="AP608">
            <v>44742</v>
          </cell>
        </row>
        <row r="609">
          <cell r="B609" t="str">
            <v>JEP-604-2021</v>
          </cell>
          <cell r="AP609">
            <v>44742</v>
          </cell>
        </row>
        <row r="610">
          <cell r="B610" t="str">
            <v>JEP-605-2021</v>
          </cell>
          <cell r="AP610">
            <v>44742</v>
          </cell>
        </row>
        <row r="611">
          <cell r="B611" t="str">
            <v>JEP-606-2021</v>
          </cell>
          <cell r="AP611">
            <v>44742</v>
          </cell>
        </row>
        <row r="612">
          <cell r="B612" t="str">
            <v>JEP-607-2021</v>
          </cell>
          <cell r="AP612">
            <v>44742</v>
          </cell>
        </row>
        <row r="613">
          <cell r="B613" t="str">
            <v>JEP-608-2021</v>
          </cell>
          <cell r="AP613">
            <v>44742</v>
          </cell>
        </row>
        <row r="614">
          <cell r="B614" t="str">
            <v>JEP-609-2021</v>
          </cell>
          <cell r="AP614">
            <v>44742</v>
          </cell>
        </row>
        <row r="615">
          <cell r="B615" t="str">
            <v>JEP-610-2021</v>
          </cell>
          <cell r="AP615">
            <v>44742</v>
          </cell>
        </row>
        <row r="616">
          <cell r="B616" t="str">
            <v>JEP-611-2021</v>
          </cell>
          <cell r="AP616">
            <v>44742</v>
          </cell>
        </row>
        <row r="617">
          <cell r="B617" t="str">
            <v>JEP-612-2021</v>
          </cell>
          <cell r="AP617">
            <v>44742</v>
          </cell>
        </row>
        <row r="618">
          <cell r="B618" t="str">
            <v>JEP-613-2021</v>
          </cell>
          <cell r="AP618">
            <v>44742</v>
          </cell>
        </row>
        <row r="619">
          <cell r="B619" t="str">
            <v>JEP-614-2021</v>
          </cell>
          <cell r="AP619">
            <v>44742</v>
          </cell>
        </row>
        <row r="620">
          <cell r="B620" t="str">
            <v>JEP-615-2021</v>
          </cell>
          <cell r="AP620">
            <v>44742</v>
          </cell>
        </row>
        <row r="621">
          <cell r="B621" t="str">
            <v>JEP-616-2021</v>
          </cell>
          <cell r="AP621">
            <v>44742</v>
          </cell>
        </row>
        <row r="622">
          <cell r="B622" t="str">
            <v>JEP-617-2021</v>
          </cell>
          <cell r="AP622">
            <v>44561</v>
          </cell>
        </row>
        <row r="623">
          <cell r="B623" t="str">
            <v>JEP-618-2021</v>
          </cell>
          <cell r="AP623">
            <v>44561</v>
          </cell>
        </row>
        <row r="624">
          <cell r="B624" t="str">
            <v>JEP-619-2021</v>
          </cell>
          <cell r="AP624">
            <v>44742</v>
          </cell>
        </row>
        <row r="625">
          <cell r="B625" t="str">
            <v>JEP-620-2021</v>
          </cell>
          <cell r="AP625">
            <v>44742</v>
          </cell>
        </row>
        <row r="626">
          <cell r="B626" t="str">
            <v>JEP-621-2021</v>
          </cell>
          <cell r="AP626">
            <v>44561</v>
          </cell>
        </row>
        <row r="627">
          <cell r="B627" t="str">
            <v>JEP-622-2021</v>
          </cell>
          <cell r="AP627">
            <v>44742</v>
          </cell>
        </row>
        <row r="628">
          <cell r="B628" t="str">
            <v>JEP-623-2021</v>
          </cell>
          <cell r="AP628">
            <v>44742</v>
          </cell>
        </row>
        <row r="629">
          <cell r="B629" t="str">
            <v>JEP-624-2021</v>
          </cell>
          <cell r="AP629" t="str">
            <v>ND</v>
          </cell>
        </row>
        <row r="630">
          <cell r="B630" t="str">
            <v>JEP-625-2021</v>
          </cell>
          <cell r="AP630">
            <v>44742</v>
          </cell>
        </row>
        <row r="631">
          <cell r="B631" t="str">
            <v>JEP-626-2021</v>
          </cell>
          <cell r="AP631">
            <v>44742</v>
          </cell>
        </row>
        <row r="632">
          <cell r="B632" t="str">
            <v>JEP-627-2021</v>
          </cell>
          <cell r="AP632">
            <v>44742</v>
          </cell>
        </row>
        <row r="633">
          <cell r="B633" t="str">
            <v>JEP-628-2021</v>
          </cell>
          <cell r="AP633">
            <v>44742</v>
          </cell>
        </row>
        <row r="634">
          <cell r="B634" t="str">
            <v>JEP-629-2021</v>
          </cell>
          <cell r="AP634">
            <v>44742</v>
          </cell>
        </row>
        <row r="635">
          <cell r="B635" t="str">
            <v>JEP-630-2021</v>
          </cell>
          <cell r="AP635">
            <v>44742</v>
          </cell>
        </row>
        <row r="636">
          <cell r="B636" t="str">
            <v>JEP-631-2021</v>
          </cell>
          <cell r="AP636">
            <v>44742</v>
          </cell>
        </row>
        <row r="637">
          <cell r="B637" t="str">
            <v>JEP-632-2021</v>
          </cell>
          <cell r="AP637">
            <v>44742</v>
          </cell>
        </row>
        <row r="638">
          <cell r="B638" t="str">
            <v>JEP-633-2021</v>
          </cell>
          <cell r="AP638">
            <v>44742</v>
          </cell>
        </row>
        <row r="639">
          <cell r="B639" t="str">
            <v>JEP-634-2021</v>
          </cell>
          <cell r="AP639">
            <v>44742</v>
          </cell>
        </row>
        <row r="640">
          <cell r="B640" t="str">
            <v>JEP-635-2021</v>
          </cell>
          <cell r="AP640">
            <v>44742</v>
          </cell>
        </row>
        <row r="641">
          <cell r="B641" t="str">
            <v>JEP-636-2021</v>
          </cell>
          <cell r="AP641">
            <v>44742</v>
          </cell>
        </row>
        <row r="642">
          <cell r="B642" t="str">
            <v>JEP-637-2021</v>
          </cell>
          <cell r="AP642">
            <v>44742</v>
          </cell>
        </row>
        <row r="643">
          <cell r="B643" t="str">
            <v>JEP-638-2021</v>
          </cell>
          <cell r="AP643">
            <v>44742</v>
          </cell>
        </row>
        <row r="644">
          <cell r="B644" t="str">
            <v>JEP-639-2021</v>
          </cell>
          <cell r="AP644">
            <v>44742</v>
          </cell>
        </row>
        <row r="645">
          <cell r="B645" t="str">
            <v>JEP-640-2021</v>
          </cell>
          <cell r="AP645">
            <v>44498</v>
          </cell>
        </row>
        <row r="646">
          <cell r="B646" t="str">
            <v>JEP-641-2021</v>
          </cell>
          <cell r="AP646">
            <v>44530</v>
          </cell>
        </row>
        <row r="647">
          <cell r="B647" t="str">
            <v>JEP-642-2021</v>
          </cell>
          <cell r="AP647">
            <v>44530</v>
          </cell>
        </row>
        <row r="648">
          <cell r="B648" t="str">
            <v>JEP-643-2021</v>
          </cell>
          <cell r="AP648">
            <v>44561</v>
          </cell>
        </row>
        <row r="649">
          <cell r="B649" t="str">
            <v>JEP-644-2021</v>
          </cell>
          <cell r="AP649">
            <v>44561</v>
          </cell>
        </row>
        <row r="650">
          <cell r="B650" t="str">
            <v>JEP-645-2021</v>
          </cell>
          <cell r="AP650">
            <v>44530</v>
          </cell>
        </row>
        <row r="651">
          <cell r="B651" t="str">
            <v>JEP-646-2021</v>
          </cell>
          <cell r="AP651">
            <v>44558</v>
          </cell>
        </row>
        <row r="652">
          <cell r="B652" t="str">
            <v>JEP-647-2021</v>
          </cell>
          <cell r="AP652">
            <v>44558</v>
          </cell>
        </row>
        <row r="653">
          <cell r="B653" t="str">
            <v>JEP-648-2021</v>
          </cell>
          <cell r="AP653">
            <v>44559</v>
          </cell>
        </row>
        <row r="654">
          <cell r="B654" t="str">
            <v>JEP-649-2021</v>
          </cell>
          <cell r="AP654">
            <v>44558</v>
          </cell>
        </row>
        <row r="655">
          <cell r="B655" t="str">
            <v>JEP-650-2021</v>
          </cell>
          <cell r="AP655">
            <v>44558</v>
          </cell>
        </row>
        <row r="656">
          <cell r="B656" t="str">
            <v>JEP-651-2021</v>
          </cell>
          <cell r="AP656">
            <v>44559</v>
          </cell>
        </row>
        <row r="657">
          <cell r="B657" t="str">
            <v>JEP-652-2021</v>
          </cell>
          <cell r="AP657">
            <v>44561</v>
          </cell>
        </row>
        <row r="658">
          <cell r="B658" t="str">
            <v>JEP-653-2021</v>
          </cell>
          <cell r="AP658">
            <v>44559</v>
          </cell>
        </row>
        <row r="659">
          <cell r="B659" t="str">
            <v>JEP-654-2021</v>
          </cell>
          <cell r="AP659">
            <v>44561</v>
          </cell>
        </row>
        <row r="660">
          <cell r="B660" t="str">
            <v>JEP-655-2021</v>
          </cell>
          <cell r="AP660">
            <v>44561</v>
          </cell>
        </row>
        <row r="661">
          <cell r="B661" t="str">
            <v>JEP-656-2021</v>
          </cell>
          <cell r="AP661">
            <v>44561</v>
          </cell>
        </row>
        <row r="662">
          <cell r="B662" t="str">
            <v>JEP-657-2021</v>
          </cell>
          <cell r="AP662">
            <v>44530</v>
          </cell>
        </row>
        <row r="663">
          <cell r="B663" t="str">
            <v>JEP-658-2021</v>
          </cell>
          <cell r="AP663">
            <v>44742</v>
          </cell>
        </row>
        <row r="664">
          <cell r="B664" t="str">
            <v>JEP-659-2021</v>
          </cell>
          <cell r="AP664">
            <v>44742</v>
          </cell>
        </row>
        <row r="665">
          <cell r="B665" t="str">
            <v>JEP-660-2021</v>
          </cell>
          <cell r="AP665">
            <v>44561</v>
          </cell>
        </row>
        <row r="666">
          <cell r="B666" t="str">
            <v>JEP-661-2021</v>
          </cell>
          <cell r="AP666">
            <v>44773</v>
          </cell>
        </row>
        <row r="667">
          <cell r="B667" t="str">
            <v>JEP-662-2021</v>
          </cell>
          <cell r="AP667">
            <v>44530</v>
          </cell>
        </row>
        <row r="668">
          <cell r="B668" t="str">
            <v>JEP-663-2021</v>
          </cell>
          <cell r="AP668">
            <v>44561</v>
          </cell>
        </row>
        <row r="669">
          <cell r="B669" t="str">
            <v>JEP-664-2021</v>
          </cell>
          <cell r="AP669" t="str">
            <v>NA</v>
          </cell>
        </row>
        <row r="670">
          <cell r="B670" t="str">
            <v>JEP-665-2021</v>
          </cell>
          <cell r="AP670">
            <v>45474</v>
          </cell>
        </row>
        <row r="671">
          <cell r="B671" t="str">
            <v>JEP-666-2021</v>
          </cell>
          <cell r="AP671">
            <v>44561</v>
          </cell>
        </row>
        <row r="672">
          <cell r="B672" t="str">
            <v>JEP-667-2021</v>
          </cell>
          <cell r="AP672" t="str">
            <v>NA</v>
          </cell>
        </row>
        <row r="673">
          <cell r="B673" t="str">
            <v>JEP-668-2021</v>
          </cell>
          <cell r="AP673">
            <v>44773</v>
          </cell>
        </row>
        <row r="674">
          <cell r="B674" t="str">
            <v>JEP-669-2021</v>
          </cell>
          <cell r="AP674">
            <v>44561</v>
          </cell>
        </row>
        <row r="675">
          <cell r="B675" t="str">
            <v>JEP-670-2021</v>
          </cell>
          <cell r="AP675" t="str">
            <v>ND</v>
          </cell>
        </row>
        <row r="676">
          <cell r="B676" t="str">
            <v>JEP-671-2021</v>
          </cell>
          <cell r="AP676">
            <v>44742</v>
          </cell>
        </row>
        <row r="677">
          <cell r="B677" t="str">
            <v>JEP-672-2021</v>
          </cell>
          <cell r="AP677">
            <v>44742</v>
          </cell>
        </row>
        <row r="678">
          <cell r="B678" t="str">
            <v>JEP-673-2021</v>
          </cell>
          <cell r="AP678">
            <v>44742</v>
          </cell>
        </row>
        <row r="679">
          <cell r="B679" t="str">
            <v>JEP-674-2021</v>
          </cell>
          <cell r="AP679">
            <v>44552</v>
          </cell>
        </row>
      </sheetData>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9E7FC-D359-41FC-B994-726DDE81828F}">
  <dimension ref="A1:U866"/>
  <sheetViews>
    <sheetView tabSelected="1" zoomScale="60" zoomScaleNormal="60" workbookViewId="0">
      <pane ySplit="2" topLeftCell="A776" activePane="bottomLeft" state="frozen"/>
      <selection pane="bottomLeft" activeCell="D12" sqref="D12"/>
    </sheetView>
  </sheetViews>
  <sheetFormatPr baseColWidth="10" defaultColWidth="10.625" defaultRowHeight="15.75" x14ac:dyDescent="0.25"/>
  <cols>
    <col min="1" max="1" width="30" style="14" customWidth="1"/>
    <col min="2" max="2" width="16.125" style="14" customWidth="1"/>
    <col min="3" max="3" width="32.5" style="14" customWidth="1"/>
    <col min="4" max="4" width="60" style="14" customWidth="1"/>
    <col min="5" max="5" width="16.5" style="14" customWidth="1"/>
    <col min="6" max="6" width="26.125" style="14" customWidth="1"/>
    <col min="7" max="7" width="24.625" style="14" customWidth="1"/>
    <col min="8" max="8" width="18.625" style="14" customWidth="1"/>
    <col min="9" max="9" width="18.125" style="14" customWidth="1"/>
    <col min="10" max="10" width="42.5" style="14" customWidth="1"/>
    <col min="11" max="11" width="19.875" style="183" customWidth="1"/>
    <col min="12" max="12" width="27.625" style="184" customWidth="1"/>
    <col min="13" max="13" width="25.625" style="184" customWidth="1"/>
    <col min="14" max="14" width="22.875" style="14" customWidth="1"/>
    <col min="15" max="15" width="22.625" style="14" customWidth="1"/>
    <col min="16" max="16" width="22.375" style="184" customWidth="1"/>
    <col min="17" max="17" width="22.875" style="280" customWidth="1"/>
    <col min="18" max="18" width="20.25" style="14" customWidth="1"/>
    <col min="19" max="19" width="18" style="14" bestFit="1" customWidth="1"/>
    <col min="20" max="20" width="17" style="14" bestFit="1" customWidth="1"/>
    <col min="21" max="21" width="17.5" style="14" bestFit="1" customWidth="1"/>
    <col min="22" max="16384" width="10.625" style="14"/>
  </cols>
  <sheetData>
    <row r="1" spans="1:21" ht="37.5" customHeight="1" x14ac:dyDescent="0.25">
      <c r="A1" s="358" t="s">
        <v>1156</v>
      </c>
      <c r="B1" s="358"/>
      <c r="C1" s="358"/>
      <c r="D1" s="358"/>
      <c r="E1" s="358"/>
      <c r="F1" s="358"/>
      <c r="G1" s="358"/>
      <c r="H1" s="358"/>
      <c r="I1" s="358"/>
    </row>
    <row r="2" spans="1:21" ht="56.25" x14ac:dyDescent="0.25">
      <c r="A2" s="11" t="s">
        <v>530</v>
      </c>
      <c r="B2" s="13" t="s">
        <v>529</v>
      </c>
      <c r="C2" s="13" t="s">
        <v>528</v>
      </c>
      <c r="D2" s="13" t="s">
        <v>527</v>
      </c>
      <c r="E2" s="13" t="s">
        <v>526</v>
      </c>
      <c r="F2" s="61" t="s">
        <v>525</v>
      </c>
      <c r="G2" s="61" t="s">
        <v>524</v>
      </c>
      <c r="H2" s="13" t="s">
        <v>523</v>
      </c>
      <c r="I2" s="13" t="s">
        <v>522</v>
      </c>
      <c r="J2" s="13" t="s">
        <v>521</v>
      </c>
      <c r="K2" s="137" t="s">
        <v>1096</v>
      </c>
      <c r="L2" s="61" t="s">
        <v>1097</v>
      </c>
      <c r="M2" s="61" t="s">
        <v>1098</v>
      </c>
      <c r="N2" s="13" t="s">
        <v>1099</v>
      </c>
      <c r="O2" s="13" t="s">
        <v>1100</v>
      </c>
      <c r="P2" s="61" t="s">
        <v>1101</v>
      </c>
    </row>
    <row r="3" spans="1:21" ht="36" x14ac:dyDescent="0.25">
      <c r="A3" s="281" t="s">
        <v>1272</v>
      </c>
      <c r="B3" s="29">
        <v>71207</v>
      </c>
      <c r="C3" s="29" t="s">
        <v>1178</v>
      </c>
      <c r="D3" s="210" t="s">
        <v>1189</v>
      </c>
      <c r="E3" s="30">
        <v>44368</v>
      </c>
      <c r="F3" s="237">
        <v>1791366304.8</v>
      </c>
      <c r="G3" s="66" t="s">
        <v>2</v>
      </c>
      <c r="H3" s="30">
        <v>44376</v>
      </c>
      <c r="I3" s="29" t="s">
        <v>1</v>
      </c>
      <c r="J3" s="29" t="s">
        <v>436</v>
      </c>
      <c r="K3" s="138">
        <f>+L3/F3</f>
        <v>1</v>
      </c>
      <c r="L3" s="237">
        <v>1791366304.8</v>
      </c>
      <c r="M3" s="237">
        <f t="shared" ref="M3:M9" si="0">+F3-L3</f>
        <v>0</v>
      </c>
      <c r="N3" s="139">
        <v>0</v>
      </c>
      <c r="O3" s="139">
        <v>0</v>
      </c>
      <c r="P3" s="66">
        <v>0</v>
      </c>
      <c r="R3" s="280"/>
      <c r="S3" s="282"/>
      <c r="T3" s="282"/>
    </row>
    <row r="4" spans="1:21" ht="36" x14ac:dyDescent="0.25">
      <c r="A4" s="29" t="s">
        <v>1272</v>
      </c>
      <c r="B4" s="29">
        <v>76801</v>
      </c>
      <c r="C4" s="29" t="s">
        <v>1345</v>
      </c>
      <c r="D4" s="210" t="s">
        <v>1376</v>
      </c>
      <c r="E4" s="30">
        <v>44468</v>
      </c>
      <c r="F4" s="264">
        <v>12123000</v>
      </c>
      <c r="G4" s="78" t="s">
        <v>2</v>
      </c>
      <c r="H4" s="30">
        <v>44505</v>
      </c>
      <c r="I4" s="29" t="s">
        <v>1</v>
      </c>
      <c r="J4" s="29" t="s">
        <v>45</v>
      </c>
      <c r="K4" s="138">
        <v>0</v>
      </c>
      <c r="L4" s="237">
        <v>11693999</v>
      </c>
      <c r="M4" s="237">
        <f t="shared" si="0"/>
        <v>429001</v>
      </c>
      <c r="N4" s="34">
        <v>0</v>
      </c>
      <c r="O4" s="34">
        <v>0</v>
      </c>
      <c r="P4" s="66">
        <v>0</v>
      </c>
      <c r="Q4" s="283"/>
      <c r="R4" s="280"/>
      <c r="S4" s="282"/>
    </row>
    <row r="5" spans="1:21" ht="36" x14ac:dyDescent="0.25">
      <c r="A5" s="29" t="s">
        <v>1272</v>
      </c>
      <c r="B5" s="29">
        <v>76910</v>
      </c>
      <c r="C5" s="29" t="s">
        <v>1346</v>
      </c>
      <c r="D5" s="210" t="s">
        <v>1377</v>
      </c>
      <c r="E5" s="30">
        <v>44469</v>
      </c>
      <c r="F5" s="264">
        <v>40694430</v>
      </c>
      <c r="G5" s="78" t="s">
        <v>2</v>
      </c>
      <c r="H5" s="30">
        <v>44498</v>
      </c>
      <c r="I5" s="29" t="s">
        <v>1</v>
      </c>
      <c r="J5" s="29" t="s">
        <v>45</v>
      </c>
      <c r="K5" s="138">
        <v>0</v>
      </c>
      <c r="L5" s="237">
        <v>28538580</v>
      </c>
      <c r="M5" s="237">
        <f t="shared" si="0"/>
        <v>12155850</v>
      </c>
      <c r="N5" s="34">
        <v>0</v>
      </c>
      <c r="O5" s="34">
        <v>0</v>
      </c>
      <c r="P5" s="66">
        <v>0</v>
      </c>
      <c r="Q5" s="283"/>
      <c r="R5" s="280"/>
      <c r="S5" s="282"/>
    </row>
    <row r="6" spans="1:21" ht="54" x14ac:dyDescent="0.25">
      <c r="A6" s="29" t="s">
        <v>1272</v>
      </c>
      <c r="B6" s="29">
        <v>79607</v>
      </c>
      <c r="C6" s="29" t="s">
        <v>1839</v>
      </c>
      <c r="D6" s="236" t="s">
        <v>1858</v>
      </c>
      <c r="E6" s="30">
        <v>44512</v>
      </c>
      <c r="F6" s="265">
        <v>34799765</v>
      </c>
      <c r="G6" s="77" t="s">
        <v>2</v>
      </c>
      <c r="H6" s="105">
        <v>44545</v>
      </c>
      <c r="I6" s="77" t="s">
        <v>1</v>
      </c>
      <c r="J6" s="77" t="s">
        <v>436</v>
      </c>
      <c r="K6" s="138">
        <v>0</v>
      </c>
      <c r="L6" s="237">
        <v>0</v>
      </c>
      <c r="M6" s="237">
        <f t="shared" si="0"/>
        <v>34799765</v>
      </c>
      <c r="N6" s="34">
        <v>0</v>
      </c>
      <c r="O6" s="34">
        <v>0</v>
      </c>
      <c r="P6" s="66">
        <v>0</v>
      </c>
      <c r="R6" s="280"/>
    </row>
    <row r="7" spans="1:21" ht="36" x14ac:dyDescent="0.35">
      <c r="A7" s="19" t="s">
        <v>2204</v>
      </c>
      <c r="B7" s="19">
        <v>82145</v>
      </c>
      <c r="C7" s="19" t="s">
        <v>2213</v>
      </c>
      <c r="D7" s="112" t="s">
        <v>2223</v>
      </c>
      <c r="E7" s="113">
        <v>44539</v>
      </c>
      <c r="F7" s="126">
        <v>9371250</v>
      </c>
      <c r="G7" s="112" t="s">
        <v>2</v>
      </c>
      <c r="H7" s="20">
        <v>44558</v>
      </c>
      <c r="I7" s="112" t="s">
        <v>1</v>
      </c>
      <c r="J7" s="112" t="s">
        <v>436</v>
      </c>
      <c r="K7" s="138">
        <v>0</v>
      </c>
      <c r="L7" s="238">
        <v>0</v>
      </c>
      <c r="M7" s="284">
        <f t="shared" si="0"/>
        <v>9371250</v>
      </c>
      <c r="N7" s="285" t="s">
        <v>2229</v>
      </c>
      <c r="O7" s="285">
        <v>0</v>
      </c>
      <c r="P7" s="286">
        <v>0</v>
      </c>
      <c r="Q7" s="287"/>
      <c r="R7" s="280"/>
      <c r="S7" s="288"/>
      <c r="T7" s="288"/>
      <c r="U7" s="288"/>
    </row>
    <row r="8" spans="1:21" ht="18" x14ac:dyDescent="0.35">
      <c r="A8" s="19" t="s">
        <v>2204</v>
      </c>
      <c r="B8" s="19">
        <v>83415</v>
      </c>
      <c r="C8" s="19" t="s">
        <v>2207</v>
      </c>
      <c r="D8" s="130" t="s">
        <v>2217</v>
      </c>
      <c r="E8" s="113">
        <v>44553</v>
      </c>
      <c r="F8" s="126">
        <v>244863682</v>
      </c>
      <c r="G8" s="112" t="s">
        <v>2</v>
      </c>
      <c r="H8" s="20">
        <v>44561</v>
      </c>
      <c r="I8" s="112" t="s">
        <v>1</v>
      </c>
      <c r="J8" s="112" t="s">
        <v>45</v>
      </c>
      <c r="K8" s="289">
        <v>0.13927547578097002</v>
      </c>
      <c r="L8" s="238">
        <v>233489444</v>
      </c>
      <c r="M8" s="284">
        <f t="shared" si="0"/>
        <v>11374238</v>
      </c>
      <c r="N8" s="285" t="s">
        <v>2229</v>
      </c>
      <c r="O8" s="285">
        <v>0</v>
      </c>
      <c r="P8" s="286">
        <v>0</v>
      </c>
      <c r="Q8" s="287"/>
      <c r="R8" s="280"/>
      <c r="S8" s="288"/>
      <c r="T8" s="288"/>
      <c r="U8" s="288"/>
    </row>
    <row r="9" spans="1:21" ht="18" x14ac:dyDescent="0.35">
      <c r="A9" s="19" t="s">
        <v>2204</v>
      </c>
      <c r="B9" s="19">
        <v>83975</v>
      </c>
      <c r="C9" s="19" t="s">
        <v>1178</v>
      </c>
      <c r="D9" s="112" t="s">
        <v>2226</v>
      </c>
      <c r="E9" s="113">
        <v>44560</v>
      </c>
      <c r="F9" s="126">
        <v>62577768</v>
      </c>
      <c r="G9" s="112" t="s">
        <v>2</v>
      </c>
      <c r="H9" s="20">
        <v>44561</v>
      </c>
      <c r="I9" s="112" t="s">
        <v>1</v>
      </c>
      <c r="J9" s="112" t="s">
        <v>436</v>
      </c>
      <c r="K9" s="289">
        <v>4.582465441006197E-2</v>
      </c>
      <c r="L9" s="238">
        <v>0</v>
      </c>
      <c r="M9" s="284">
        <f t="shared" si="0"/>
        <v>62577768</v>
      </c>
      <c r="N9" s="285" t="s">
        <v>2229</v>
      </c>
      <c r="O9" s="285">
        <v>0</v>
      </c>
      <c r="P9" s="286">
        <v>0</v>
      </c>
      <c r="Q9" s="287"/>
      <c r="R9" s="280"/>
      <c r="S9" s="288"/>
      <c r="T9" s="288"/>
      <c r="U9" s="288"/>
    </row>
    <row r="10" spans="1:21" ht="90" x14ac:dyDescent="0.25">
      <c r="A10" s="276" t="s">
        <v>6</v>
      </c>
      <c r="B10" s="134" t="s">
        <v>701</v>
      </c>
      <c r="C10" s="134" t="s">
        <v>702</v>
      </c>
      <c r="D10" s="276" t="s">
        <v>703</v>
      </c>
      <c r="E10" s="16">
        <v>44242</v>
      </c>
      <c r="F10" s="239">
        <v>0</v>
      </c>
      <c r="G10" s="62" t="s">
        <v>2</v>
      </c>
      <c r="H10" s="16">
        <v>45366</v>
      </c>
      <c r="I10" s="134" t="s">
        <v>2</v>
      </c>
      <c r="J10" s="134" t="s">
        <v>30</v>
      </c>
      <c r="K10" s="140" t="s">
        <v>2</v>
      </c>
      <c r="L10" s="239" t="s">
        <v>2</v>
      </c>
      <c r="M10" s="239" t="s">
        <v>2</v>
      </c>
      <c r="N10" s="141">
        <v>0</v>
      </c>
      <c r="O10" s="141">
        <v>0</v>
      </c>
      <c r="P10" s="62">
        <v>0</v>
      </c>
      <c r="R10" s="280"/>
    </row>
    <row r="11" spans="1:21" ht="82.5" x14ac:dyDescent="0.25">
      <c r="A11" s="186" t="s">
        <v>6</v>
      </c>
      <c r="B11" s="86" t="s">
        <v>520</v>
      </c>
      <c r="C11" s="86" t="s">
        <v>519</v>
      </c>
      <c r="D11" s="186" t="s">
        <v>518</v>
      </c>
      <c r="E11" s="187">
        <v>44202</v>
      </c>
      <c r="F11" s="240">
        <v>95200976</v>
      </c>
      <c r="G11" s="188" t="s">
        <v>2</v>
      </c>
      <c r="H11" s="187">
        <v>44561</v>
      </c>
      <c r="I11" s="86" t="s">
        <v>514</v>
      </c>
      <c r="J11" s="86" t="s">
        <v>459</v>
      </c>
      <c r="K11" s="142">
        <f t="shared" ref="K11:K21" si="1">+L11/F11</f>
        <v>0.91316515494547035</v>
      </c>
      <c r="L11" s="240">
        <v>86934214</v>
      </c>
      <c r="M11" s="240">
        <f t="shared" ref="M11:M21" si="2">+F11-L11</f>
        <v>8266762</v>
      </c>
      <c r="N11" s="143">
        <v>0</v>
      </c>
      <c r="O11" s="143">
        <v>0</v>
      </c>
      <c r="P11" s="64">
        <v>0</v>
      </c>
      <c r="R11" s="280"/>
      <c r="S11" s="282"/>
    </row>
    <row r="12" spans="1:21" ht="66" x14ac:dyDescent="0.25">
      <c r="A12" s="186" t="s">
        <v>6</v>
      </c>
      <c r="B12" s="86" t="s">
        <v>517</v>
      </c>
      <c r="C12" s="86" t="s">
        <v>516</v>
      </c>
      <c r="D12" s="186" t="s">
        <v>515</v>
      </c>
      <c r="E12" s="187">
        <v>44202</v>
      </c>
      <c r="F12" s="240">
        <v>95200976</v>
      </c>
      <c r="G12" s="188" t="s">
        <v>2</v>
      </c>
      <c r="H12" s="187">
        <v>44561</v>
      </c>
      <c r="I12" s="86" t="s">
        <v>514</v>
      </c>
      <c r="J12" s="86" t="s">
        <v>459</v>
      </c>
      <c r="K12" s="142">
        <f t="shared" si="1"/>
        <v>0.91316515494547035</v>
      </c>
      <c r="L12" s="240">
        <v>86934214</v>
      </c>
      <c r="M12" s="240">
        <f t="shared" si="2"/>
        <v>8266762</v>
      </c>
      <c r="N12" s="143">
        <v>0</v>
      </c>
      <c r="O12" s="143">
        <v>0</v>
      </c>
      <c r="P12" s="64">
        <v>0</v>
      </c>
      <c r="R12" s="280"/>
      <c r="S12" s="282"/>
    </row>
    <row r="13" spans="1:21" ht="66" x14ac:dyDescent="0.25">
      <c r="A13" s="189" t="s">
        <v>6</v>
      </c>
      <c r="B13" s="19" t="s">
        <v>513</v>
      </c>
      <c r="C13" s="19" t="s">
        <v>512</v>
      </c>
      <c r="D13" s="189" t="s">
        <v>511</v>
      </c>
      <c r="E13" s="190">
        <v>44202</v>
      </c>
      <c r="F13" s="241">
        <v>71200730</v>
      </c>
      <c r="G13" s="191" t="s">
        <v>2</v>
      </c>
      <c r="H13" s="190">
        <f>_xlfn.XLOOKUP(B13,'[1]CONTRATOS '!$B$2:$B$679,'[1]CONTRATOS '!$AP$2:$AP$679)</f>
        <v>44469</v>
      </c>
      <c r="I13" s="19" t="s">
        <v>1</v>
      </c>
      <c r="J13" s="19" t="s">
        <v>459</v>
      </c>
      <c r="K13" s="144">
        <f t="shared" si="1"/>
        <v>0.99625453278358245</v>
      </c>
      <c r="L13" s="241">
        <v>70934050</v>
      </c>
      <c r="M13" s="241">
        <f t="shared" si="2"/>
        <v>266680</v>
      </c>
      <c r="N13" s="145">
        <v>1</v>
      </c>
      <c r="O13" s="145">
        <v>0</v>
      </c>
      <c r="P13" s="63">
        <v>0</v>
      </c>
      <c r="R13" s="280"/>
      <c r="S13" s="282"/>
      <c r="T13" s="282"/>
    </row>
    <row r="14" spans="1:21" ht="66" x14ac:dyDescent="0.25">
      <c r="A14" s="192" t="s">
        <v>6</v>
      </c>
      <c r="B14" s="17" t="s">
        <v>510</v>
      </c>
      <c r="C14" s="17" t="s">
        <v>509</v>
      </c>
      <c r="D14" s="192" t="s">
        <v>506</v>
      </c>
      <c r="E14" s="193">
        <v>44202</v>
      </c>
      <c r="F14" s="242">
        <v>62456760</v>
      </c>
      <c r="G14" s="194" t="s">
        <v>2</v>
      </c>
      <c r="H14" s="193">
        <f>_xlfn.XLOOKUP(B14,'[1]CONTRATOS '!$B$2:$B$679,'[1]CONTRATOS '!$AP$2:$AP$679)</f>
        <v>44469</v>
      </c>
      <c r="I14" s="17" t="s">
        <v>1</v>
      </c>
      <c r="J14" s="17" t="s">
        <v>45</v>
      </c>
      <c r="K14" s="146">
        <f t="shared" si="1"/>
        <v>0.99250937768785952</v>
      </c>
      <c r="L14" s="242">
        <v>61988920</v>
      </c>
      <c r="M14" s="242">
        <f t="shared" si="2"/>
        <v>467840</v>
      </c>
      <c r="N14" s="147">
        <v>0</v>
      </c>
      <c r="O14" s="147">
        <v>0</v>
      </c>
      <c r="P14" s="65">
        <v>0</v>
      </c>
      <c r="R14" s="280"/>
      <c r="S14" s="282"/>
      <c r="T14" s="282"/>
    </row>
    <row r="15" spans="1:21" ht="66" x14ac:dyDescent="0.25">
      <c r="A15" s="192" t="s">
        <v>6</v>
      </c>
      <c r="B15" s="17" t="s">
        <v>508</v>
      </c>
      <c r="C15" s="17" t="s">
        <v>507</v>
      </c>
      <c r="D15" s="192" t="s">
        <v>506</v>
      </c>
      <c r="E15" s="193">
        <v>44202</v>
      </c>
      <c r="F15" s="242">
        <v>62456760</v>
      </c>
      <c r="G15" s="194" t="s">
        <v>2</v>
      </c>
      <c r="H15" s="193">
        <f>_xlfn.XLOOKUP(B15,'[1]CONTRATOS '!$B$2:$B$679,'[1]CONTRATOS '!$AP$2:$AP$679)</f>
        <v>44469</v>
      </c>
      <c r="I15" s="17" t="s">
        <v>1</v>
      </c>
      <c r="J15" s="17" t="s">
        <v>45</v>
      </c>
      <c r="K15" s="146">
        <f t="shared" si="1"/>
        <v>0.99250937768785952</v>
      </c>
      <c r="L15" s="242">
        <v>61988920</v>
      </c>
      <c r="M15" s="242">
        <f t="shared" si="2"/>
        <v>467840</v>
      </c>
      <c r="N15" s="147">
        <v>0</v>
      </c>
      <c r="O15" s="147">
        <v>0</v>
      </c>
      <c r="P15" s="65">
        <v>0</v>
      </c>
      <c r="R15" s="280"/>
      <c r="S15" s="282"/>
      <c r="T15" s="282"/>
    </row>
    <row r="16" spans="1:21" ht="66" x14ac:dyDescent="0.25">
      <c r="A16" s="192" t="s">
        <v>6</v>
      </c>
      <c r="B16" s="17" t="s">
        <v>505</v>
      </c>
      <c r="C16" s="17" t="s">
        <v>504</v>
      </c>
      <c r="D16" s="192" t="s">
        <v>387</v>
      </c>
      <c r="E16" s="193">
        <v>44203</v>
      </c>
      <c r="F16" s="242">
        <v>62456760</v>
      </c>
      <c r="G16" s="194" t="s">
        <v>2</v>
      </c>
      <c r="H16" s="193">
        <f>_xlfn.XLOOKUP(B16,'[1]CONTRATOS '!$B$2:$B$679,'[1]CONTRATOS '!$AP$2:$AP$679)</f>
        <v>44469</v>
      </c>
      <c r="I16" s="17" t="s">
        <v>1</v>
      </c>
      <c r="J16" s="17" t="s">
        <v>45</v>
      </c>
      <c r="K16" s="146">
        <f t="shared" si="1"/>
        <v>0.99250937768785952</v>
      </c>
      <c r="L16" s="242">
        <v>61988920</v>
      </c>
      <c r="M16" s="242">
        <f t="shared" si="2"/>
        <v>467840</v>
      </c>
      <c r="N16" s="147">
        <v>0</v>
      </c>
      <c r="O16" s="147">
        <v>0</v>
      </c>
      <c r="P16" s="65">
        <v>0</v>
      </c>
      <c r="R16" s="280"/>
      <c r="S16" s="282"/>
      <c r="T16" s="282"/>
    </row>
    <row r="17" spans="1:20" ht="66" x14ac:dyDescent="0.25">
      <c r="A17" s="192" t="s">
        <v>6</v>
      </c>
      <c r="B17" s="17" t="s">
        <v>503</v>
      </c>
      <c r="C17" s="17" t="s">
        <v>502</v>
      </c>
      <c r="D17" s="192" t="s">
        <v>387</v>
      </c>
      <c r="E17" s="193">
        <v>44203</v>
      </c>
      <c r="F17" s="242">
        <v>62456760</v>
      </c>
      <c r="G17" s="194" t="s">
        <v>2</v>
      </c>
      <c r="H17" s="193">
        <f>_xlfn.XLOOKUP(B17,'[1]CONTRATOS '!$B$2:$B$679,'[1]CONTRATOS '!$AP$2:$AP$679)</f>
        <v>44469</v>
      </c>
      <c r="I17" s="17" t="s">
        <v>1</v>
      </c>
      <c r="J17" s="17" t="s">
        <v>45</v>
      </c>
      <c r="K17" s="146">
        <f t="shared" si="1"/>
        <v>0.99250937768785952</v>
      </c>
      <c r="L17" s="242">
        <v>61988920</v>
      </c>
      <c r="M17" s="242">
        <f t="shared" si="2"/>
        <v>467840</v>
      </c>
      <c r="N17" s="147">
        <v>0</v>
      </c>
      <c r="O17" s="147">
        <v>0</v>
      </c>
      <c r="P17" s="65">
        <v>0</v>
      </c>
      <c r="R17" s="280"/>
      <c r="S17" s="282"/>
      <c r="T17" s="282"/>
    </row>
    <row r="18" spans="1:20" ht="66" x14ac:dyDescent="0.25">
      <c r="A18" s="192" t="s">
        <v>6</v>
      </c>
      <c r="B18" s="17" t="s">
        <v>501</v>
      </c>
      <c r="C18" s="17" t="s">
        <v>500</v>
      </c>
      <c r="D18" s="192" t="s">
        <v>387</v>
      </c>
      <c r="E18" s="193">
        <v>44203</v>
      </c>
      <c r="F18" s="242">
        <v>62456760</v>
      </c>
      <c r="G18" s="194" t="s">
        <v>2</v>
      </c>
      <c r="H18" s="193">
        <f>_xlfn.XLOOKUP(B18,'[1]CONTRATOS '!$B$2:$B$679,'[1]CONTRATOS '!$AP$2:$AP$679)</f>
        <v>44469</v>
      </c>
      <c r="I18" s="17" t="s">
        <v>1</v>
      </c>
      <c r="J18" s="17" t="s">
        <v>45</v>
      </c>
      <c r="K18" s="146">
        <f t="shared" si="1"/>
        <v>0.99250937768785952</v>
      </c>
      <c r="L18" s="242">
        <v>61988920</v>
      </c>
      <c r="M18" s="242">
        <f t="shared" si="2"/>
        <v>467840</v>
      </c>
      <c r="N18" s="147">
        <v>0</v>
      </c>
      <c r="O18" s="147">
        <v>0</v>
      </c>
      <c r="P18" s="65">
        <v>0</v>
      </c>
      <c r="R18" s="280"/>
      <c r="S18" s="282"/>
      <c r="T18" s="282"/>
    </row>
    <row r="19" spans="1:20" ht="49.5" x14ac:dyDescent="0.25">
      <c r="A19" s="189" t="s">
        <v>6</v>
      </c>
      <c r="B19" s="19" t="s">
        <v>499</v>
      </c>
      <c r="C19" s="19" t="s">
        <v>498</v>
      </c>
      <c r="D19" s="189" t="s">
        <v>497</v>
      </c>
      <c r="E19" s="190">
        <v>44203</v>
      </c>
      <c r="F19" s="241">
        <v>31228368</v>
      </c>
      <c r="G19" s="191" t="s">
        <v>2</v>
      </c>
      <c r="H19" s="190">
        <f>_xlfn.XLOOKUP(B19,'[1]CONTRATOS '!$B$2:$B$679,'[1]CONTRATOS '!$AP$2:$AP$679)</f>
        <v>44469</v>
      </c>
      <c r="I19" s="19" t="s">
        <v>1</v>
      </c>
      <c r="J19" s="19" t="s">
        <v>490</v>
      </c>
      <c r="K19" s="144">
        <f t="shared" si="1"/>
        <v>0.98876406221420221</v>
      </c>
      <c r="L19" s="241">
        <v>30877488</v>
      </c>
      <c r="M19" s="241">
        <f t="shared" si="2"/>
        <v>350880</v>
      </c>
      <c r="N19" s="145">
        <v>0</v>
      </c>
      <c r="O19" s="145">
        <v>0</v>
      </c>
      <c r="P19" s="63">
        <v>0</v>
      </c>
      <c r="R19" s="280"/>
      <c r="S19" s="282"/>
      <c r="T19" s="282"/>
    </row>
    <row r="20" spans="1:20" ht="49.5" x14ac:dyDescent="0.25">
      <c r="A20" s="189" t="s">
        <v>6</v>
      </c>
      <c r="B20" s="19" t="s">
        <v>496</v>
      </c>
      <c r="C20" s="19" t="s">
        <v>495</v>
      </c>
      <c r="D20" s="189" t="s">
        <v>494</v>
      </c>
      <c r="E20" s="190">
        <v>44204</v>
      </c>
      <c r="F20" s="241">
        <v>24982696</v>
      </c>
      <c r="G20" s="191" t="s">
        <v>2</v>
      </c>
      <c r="H20" s="190">
        <f>_xlfn.XLOOKUP(B20,'[1]CONTRATOS '!$B$2:$B$679,'[1]CONTRATOS '!$AP$2:$AP$679)</f>
        <v>44469</v>
      </c>
      <c r="I20" s="19" t="s">
        <v>1</v>
      </c>
      <c r="J20" s="19" t="s">
        <v>490</v>
      </c>
      <c r="K20" s="144">
        <f t="shared" si="1"/>
        <v>0.98876406293380026</v>
      </c>
      <c r="L20" s="241">
        <v>24701992</v>
      </c>
      <c r="M20" s="241">
        <f t="shared" si="2"/>
        <v>280704</v>
      </c>
      <c r="N20" s="145">
        <v>0</v>
      </c>
      <c r="O20" s="145">
        <v>0</v>
      </c>
      <c r="P20" s="63">
        <v>0</v>
      </c>
      <c r="R20" s="280"/>
      <c r="S20" s="282"/>
      <c r="T20" s="282"/>
    </row>
    <row r="21" spans="1:20" ht="66" x14ac:dyDescent="0.25">
      <c r="A21" s="189" t="s">
        <v>6</v>
      </c>
      <c r="B21" s="19" t="s">
        <v>493</v>
      </c>
      <c r="C21" s="19" t="s">
        <v>492</v>
      </c>
      <c r="D21" s="189" t="s">
        <v>491</v>
      </c>
      <c r="E21" s="190">
        <v>44203</v>
      </c>
      <c r="F21" s="241">
        <v>39972319</v>
      </c>
      <c r="G21" s="191" t="s">
        <v>2</v>
      </c>
      <c r="H21" s="190">
        <f>_xlfn.XLOOKUP(B21,'[1]CONTRATOS '!$B$2:$B$679,'[1]CONTRATOS '!$AP$2:$AP$679)</f>
        <v>44469</v>
      </c>
      <c r="I21" s="19" t="s">
        <v>1</v>
      </c>
      <c r="J21" s="19" t="s">
        <v>490</v>
      </c>
      <c r="K21" s="144">
        <f t="shared" si="1"/>
        <v>0.99250936629420972</v>
      </c>
      <c r="L21" s="241">
        <v>39672901</v>
      </c>
      <c r="M21" s="241">
        <f t="shared" si="2"/>
        <v>299418</v>
      </c>
      <c r="N21" s="145">
        <v>0</v>
      </c>
      <c r="O21" s="145">
        <v>0</v>
      </c>
      <c r="P21" s="63">
        <v>0</v>
      </c>
      <c r="R21" s="280"/>
      <c r="S21" s="282"/>
      <c r="T21" s="282"/>
    </row>
    <row r="22" spans="1:20" ht="82.5" x14ac:dyDescent="0.25">
      <c r="A22" s="189" t="s">
        <v>6</v>
      </c>
      <c r="B22" s="19" t="s">
        <v>489</v>
      </c>
      <c r="C22" s="19" t="s">
        <v>488</v>
      </c>
      <c r="D22" s="189" t="s">
        <v>487</v>
      </c>
      <c r="E22" s="190">
        <v>44204</v>
      </c>
      <c r="F22" s="241">
        <v>44800436</v>
      </c>
      <c r="G22" s="191" t="s">
        <v>2</v>
      </c>
      <c r="H22" s="190">
        <f>_xlfn.XLOOKUP(B22,'[1]CONTRATOS '!$B$2:$B$679,'[1]CONTRATOS '!$AP$2:$AP$679)</f>
        <v>44540</v>
      </c>
      <c r="I22" s="19" t="s">
        <v>1</v>
      </c>
      <c r="J22" s="19" t="s">
        <v>360</v>
      </c>
      <c r="K22" s="144">
        <f>+L22/(F22+P22)</f>
        <v>0.97006000265442782</v>
      </c>
      <c r="L22" s="241">
        <v>54568958</v>
      </c>
      <c r="M22" s="241">
        <f>+F22+P22-L22</f>
        <v>1684220</v>
      </c>
      <c r="N22" s="145">
        <v>0</v>
      </c>
      <c r="O22" s="145">
        <v>0</v>
      </c>
      <c r="P22" s="63">
        <v>11452742</v>
      </c>
      <c r="R22" s="280"/>
      <c r="S22" s="282"/>
      <c r="T22" s="282"/>
    </row>
    <row r="23" spans="1:20" ht="49.5" x14ac:dyDescent="0.25">
      <c r="A23" s="189" t="s">
        <v>6</v>
      </c>
      <c r="B23" s="19" t="s">
        <v>486</v>
      </c>
      <c r="C23" s="19" t="s">
        <v>485</v>
      </c>
      <c r="D23" s="189" t="s">
        <v>484</v>
      </c>
      <c r="E23" s="190">
        <v>44202</v>
      </c>
      <c r="F23" s="241">
        <v>78695521</v>
      </c>
      <c r="G23" s="191" t="s">
        <v>2</v>
      </c>
      <c r="H23" s="190">
        <f>_xlfn.XLOOKUP(B23,'[1]CONTRATOS '!$B$2:$B$679,'[1]CONTRATOS '!$AP$2:$AP$679)</f>
        <v>44561</v>
      </c>
      <c r="I23" s="19" t="s">
        <v>1</v>
      </c>
      <c r="J23" s="19" t="s">
        <v>360</v>
      </c>
      <c r="K23" s="144">
        <f>+L23/(F23+P23)</f>
        <v>0.87359535457717086</v>
      </c>
      <c r="L23" s="241">
        <v>91664063</v>
      </c>
      <c r="M23" s="241">
        <f>+F23+P23-L23</f>
        <v>13263307</v>
      </c>
      <c r="N23" s="145">
        <v>0</v>
      </c>
      <c r="O23" s="145">
        <v>0</v>
      </c>
      <c r="P23" s="63">
        <v>26231849</v>
      </c>
      <c r="R23" s="280"/>
      <c r="S23" s="282"/>
      <c r="T23" s="282"/>
    </row>
    <row r="24" spans="1:20" ht="49.5" x14ac:dyDescent="0.25">
      <c r="A24" s="189" t="s">
        <v>6</v>
      </c>
      <c r="B24" s="19" t="s">
        <v>483</v>
      </c>
      <c r="C24" s="19" t="s">
        <v>482</v>
      </c>
      <c r="D24" s="189" t="s">
        <v>479</v>
      </c>
      <c r="E24" s="190">
        <v>44202</v>
      </c>
      <c r="F24" s="241">
        <v>71200719</v>
      </c>
      <c r="G24" s="191" t="s">
        <v>2</v>
      </c>
      <c r="H24" s="190">
        <f>_xlfn.XLOOKUP(B24,'[1]CONTRATOS '!$B$2:$B$679,'[1]CONTRATOS '!$AP$2:$AP$679)</f>
        <v>44561</v>
      </c>
      <c r="I24" s="19" t="s">
        <v>1</v>
      </c>
      <c r="J24" s="19" t="s">
        <v>360</v>
      </c>
      <c r="K24" s="144">
        <f>+L24/(F24+P24)</f>
        <v>0.9157303278469564</v>
      </c>
      <c r="L24" s="241">
        <v>86934214</v>
      </c>
      <c r="M24" s="241">
        <f>+F24+P24-L24</f>
        <v>8000082</v>
      </c>
      <c r="N24" s="145">
        <v>0</v>
      </c>
      <c r="O24" s="145">
        <v>0</v>
      </c>
      <c r="P24" s="63">
        <v>23733577</v>
      </c>
      <c r="R24" s="280"/>
      <c r="S24" s="282"/>
      <c r="T24" s="282"/>
    </row>
    <row r="25" spans="1:20" ht="49.5" x14ac:dyDescent="0.25">
      <c r="A25" s="189" t="s">
        <v>6</v>
      </c>
      <c r="B25" s="19" t="s">
        <v>481</v>
      </c>
      <c r="C25" s="19" t="s">
        <v>480</v>
      </c>
      <c r="D25" s="189" t="s">
        <v>479</v>
      </c>
      <c r="E25" s="190">
        <v>44202</v>
      </c>
      <c r="F25" s="241">
        <v>71200719</v>
      </c>
      <c r="G25" s="191" t="s">
        <v>2</v>
      </c>
      <c r="H25" s="190">
        <f>_xlfn.XLOOKUP(B25,'[1]CONTRATOS '!$B$2:$B$679,'[1]CONTRATOS '!$AP$2:$AP$679)</f>
        <v>44469</v>
      </c>
      <c r="I25" s="19" t="s">
        <v>1</v>
      </c>
      <c r="J25" s="19" t="s">
        <v>360</v>
      </c>
      <c r="K25" s="144">
        <f>+L25/F25</f>
        <v>0.23970021988120654</v>
      </c>
      <c r="L25" s="241">
        <v>17066828</v>
      </c>
      <c r="M25" s="241">
        <f>+F25-L25</f>
        <v>54133891</v>
      </c>
      <c r="N25" s="145">
        <v>0</v>
      </c>
      <c r="O25" s="145">
        <v>0</v>
      </c>
      <c r="P25" s="63">
        <v>0</v>
      </c>
      <c r="R25" s="280"/>
      <c r="S25" s="282"/>
      <c r="T25" s="282"/>
    </row>
    <row r="26" spans="1:20" ht="66" x14ac:dyDescent="0.25">
      <c r="A26" s="189" t="s">
        <v>6</v>
      </c>
      <c r="B26" s="19" t="s">
        <v>478</v>
      </c>
      <c r="C26" s="19" t="s">
        <v>477</v>
      </c>
      <c r="D26" s="189" t="s">
        <v>476</v>
      </c>
      <c r="E26" s="190">
        <v>44204</v>
      </c>
      <c r="F26" s="241">
        <v>71200719</v>
      </c>
      <c r="G26" s="191" t="s">
        <v>2</v>
      </c>
      <c r="H26" s="190">
        <f>_xlfn.XLOOKUP(B26,'[1]CONTRATOS '!$B$2:$B$679,'[1]CONTRATOS '!$AP$2:$AP$679)</f>
        <v>44561</v>
      </c>
      <c r="I26" s="19" t="s">
        <v>1</v>
      </c>
      <c r="J26" s="19" t="s">
        <v>463</v>
      </c>
      <c r="K26" s="144">
        <f>+L26/(F26+P26)</f>
        <v>0.84180774945101722</v>
      </c>
      <c r="L26" s="241">
        <v>79467458</v>
      </c>
      <c r="M26" s="241">
        <f>+F26+P26-L26</f>
        <v>14933500</v>
      </c>
      <c r="N26" s="145">
        <v>0</v>
      </c>
      <c r="O26" s="145">
        <v>0</v>
      </c>
      <c r="P26" s="63">
        <v>23200239</v>
      </c>
      <c r="R26" s="280"/>
      <c r="S26" s="282"/>
      <c r="T26" s="282"/>
    </row>
    <row r="27" spans="1:20" ht="33" x14ac:dyDescent="0.25">
      <c r="A27" s="189" t="s">
        <v>6</v>
      </c>
      <c r="B27" s="19" t="s">
        <v>475</v>
      </c>
      <c r="C27" s="19" t="s">
        <v>474</v>
      </c>
      <c r="D27" s="189" t="s">
        <v>473</v>
      </c>
      <c r="E27" s="190">
        <v>44203</v>
      </c>
      <c r="F27" s="241">
        <v>27789744</v>
      </c>
      <c r="G27" s="191" t="s">
        <v>2</v>
      </c>
      <c r="H27" s="190">
        <f>_xlfn.XLOOKUP(B27,'[1]CONTRATOS '!$B$2:$B$679,'[1]CONTRATOS '!$AP$2:$AP$679)</f>
        <v>44469</v>
      </c>
      <c r="I27" s="19" t="s">
        <v>1</v>
      </c>
      <c r="J27" s="19" t="s">
        <v>63</v>
      </c>
      <c r="K27" s="144">
        <f>+L27/F27</f>
        <v>1</v>
      </c>
      <c r="L27" s="241">
        <v>27789744</v>
      </c>
      <c r="M27" s="241">
        <f>+F27-L27</f>
        <v>0</v>
      </c>
      <c r="N27" s="145">
        <v>0</v>
      </c>
      <c r="O27" s="145">
        <v>0</v>
      </c>
      <c r="P27" s="63">
        <v>0</v>
      </c>
      <c r="R27" s="280"/>
      <c r="S27" s="282"/>
      <c r="T27" s="282"/>
    </row>
    <row r="28" spans="1:20" ht="66" x14ac:dyDescent="0.25">
      <c r="A28" s="189" t="s">
        <v>6</v>
      </c>
      <c r="B28" s="19" t="s">
        <v>472</v>
      </c>
      <c r="C28" s="19" t="s">
        <v>471</v>
      </c>
      <c r="D28" s="189" t="s">
        <v>470</v>
      </c>
      <c r="E28" s="190">
        <v>44204</v>
      </c>
      <c r="F28" s="241">
        <v>82442949</v>
      </c>
      <c r="G28" s="191" t="s">
        <v>2</v>
      </c>
      <c r="H28" s="190">
        <f>_xlfn.XLOOKUP(B28,'[1]CONTRATOS '!$B$2:$B$679,'[1]CONTRATOS '!$AP$2:$AP$679)</f>
        <v>44561</v>
      </c>
      <c r="I28" s="19" t="s">
        <v>1</v>
      </c>
      <c r="J28" s="19" t="s">
        <v>463</v>
      </c>
      <c r="K28" s="144">
        <f>+L28/(F28+P28)</f>
        <v>0.90379951337521736</v>
      </c>
      <c r="L28" s="241">
        <v>103563166</v>
      </c>
      <c r="M28" s="241">
        <f>+F28+P28-L28</f>
        <v>11023271</v>
      </c>
      <c r="N28" s="145">
        <v>0</v>
      </c>
      <c r="O28" s="145">
        <v>0</v>
      </c>
      <c r="P28" s="63">
        <v>32143488</v>
      </c>
      <c r="R28" s="280"/>
      <c r="S28" s="282"/>
      <c r="T28" s="282"/>
    </row>
    <row r="29" spans="1:20" ht="82.5" x14ac:dyDescent="0.25">
      <c r="A29" s="189" t="s">
        <v>6</v>
      </c>
      <c r="B29" s="19" t="s">
        <v>469</v>
      </c>
      <c r="C29" s="19" t="s">
        <v>468</v>
      </c>
      <c r="D29" s="189" t="s">
        <v>467</v>
      </c>
      <c r="E29" s="190">
        <v>44203</v>
      </c>
      <c r="F29" s="241">
        <v>44463592</v>
      </c>
      <c r="G29" s="191" t="s">
        <v>2</v>
      </c>
      <c r="H29" s="190">
        <f>_xlfn.XLOOKUP(B29,'[1]CONTRATOS '!$B$2:$B$679,'[1]CONTRATOS '!$AP$2:$AP$679)</f>
        <v>44469</v>
      </c>
      <c r="I29" s="19" t="s">
        <v>1</v>
      </c>
      <c r="J29" s="19" t="s">
        <v>371</v>
      </c>
      <c r="K29" s="144">
        <f>+L29/F29</f>
        <v>1</v>
      </c>
      <c r="L29" s="241">
        <v>44463592</v>
      </c>
      <c r="M29" s="241">
        <f>+F29-L29</f>
        <v>0</v>
      </c>
      <c r="N29" s="145">
        <v>0</v>
      </c>
      <c r="O29" s="145">
        <v>0</v>
      </c>
      <c r="P29" s="63">
        <v>0</v>
      </c>
      <c r="R29" s="280"/>
      <c r="S29" s="282"/>
      <c r="T29" s="282"/>
    </row>
    <row r="30" spans="1:20" ht="49.5" x14ac:dyDescent="0.25">
      <c r="A30" s="189" t="s">
        <v>6</v>
      </c>
      <c r="B30" s="19" t="s">
        <v>466</v>
      </c>
      <c r="C30" s="19" t="s">
        <v>465</v>
      </c>
      <c r="D30" s="189" t="s">
        <v>464</v>
      </c>
      <c r="E30" s="190">
        <v>44204</v>
      </c>
      <c r="F30" s="241">
        <v>51874208</v>
      </c>
      <c r="G30" s="191" t="s">
        <v>2</v>
      </c>
      <c r="H30" s="190">
        <f>_xlfn.XLOOKUP(B30,'[1]CONTRATOS '!$B$2:$B$679,'[1]CONTRATOS '!$AP$2:$AP$679)</f>
        <v>44469</v>
      </c>
      <c r="I30" s="19" t="s">
        <v>1</v>
      </c>
      <c r="J30" s="19" t="s">
        <v>463</v>
      </c>
      <c r="K30" s="144">
        <f>+L30/F30</f>
        <v>1</v>
      </c>
      <c r="L30" s="241">
        <v>51874208</v>
      </c>
      <c r="M30" s="241">
        <f>+F30-L30</f>
        <v>0</v>
      </c>
      <c r="N30" s="145">
        <v>0</v>
      </c>
      <c r="O30" s="145">
        <v>0</v>
      </c>
      <c r="P30" s="63">
        <v>0</v>
      </c>
      <c r="R30" s="280"/>
      <c r="S30" s="282"/>
      <c r="T30" s="282"/>
    </row>
    <row r="31" spans="1:20" ht="66" x14ac:dyDescent="0.25">
      <c r="A31" s="189" t="s">
        <v>6</v>
      </c>
      <c r="B31" s="19" t="s">
        <v>462</v>
      </c>
      <c r="C31" s="19" t="s">
        <v>461</v>
      </c>
      <c r="D31" s="189" t="s">
        <v>460</v>
      </c>
      <c r="E31" s="190">
        <v>44209</v>
      </c>
      <c r="F31" s="241">
        <v>61755012</v>
      </c>
      <c r="G31" s="191" t="s">
        <v>2</v>
      </c>
      <c r="H31" s="190">
        <f>_xlfn.XLOOKUP(B31,'[1]CONTRATOS '!$B$2:$B$679,'[1]CONTRATOS '!$AP$2:$AP$679)</f>
        <v>44530</v>
      </c>
      <c r="I31" s="19" t="s">
        <v>1</v>
      </c>
      <c r="J31" s="19" t="s">
        <v>459</v>
      </c>
      <c r="K31" s="144">
        <f>+L31/(F31+P31)</f>
        <v>1</v>
      </c>
      <c r="L31" s="241">
        <v>74620649</v>
      </c>
      <c r="M31" s="241">
        <f>+F31+P31-L31</f>
        <v>0</v>
      </c>
      <c r="N31" s="145">
        <v>0</v>
      </c>
      <c r="O31" s="145">
        <v>0</v>
      </c>
      <c r="P31" s="63">
        <v>12865637</v>
      </c>
      <c r="R31" s="280"/>
      <c r="S31" s="282"/>
      <c r="T31" s="282"/>
    </row>
    <row r="32" spans="1:20" ht="99" x14ac:dyDescent="0.25">
      <c r="A32" s="189" t="s">
        <v>6</v>
      </c>
      <c r="B32" s="19" t="s">
        <v>458</v>
      </c>
      <c r="C32" s="19" t="s">
        <v>457</v>
      </c>
      <c r="D32" s="189" t="s">
        <v>456</v>
      </c>
      <c r="E32" s="190">
        <v>44208</v>
      </c>
      <c r="F32" s="241">
        <v>120001225</v>
      </c>
      <c r="G32" s="191" t="s">
        <v>2</v>
      </c>
      <c r="H32" s="190">
        <f>_xlfn.XLOOKUP(B32,'[1]CONTRATOS '!$B$2:$B$679,'[1]CONTRATOS '!$AP$2:$AP$679)</f>
        <v>44530</v>
      </c>
      <c r="I32" s="19" t="s">
        <v>1</v>
      </c>
      <c r="J32" s="19" t="s">
        <v>455</v>
      </c>
      <c r="K32" s="144">
        <f>+L32/(F32+P32)</f>
        <v>1</v>
      </c>
      <c r="L32" s="241">
        <v>164268329</v>
      </c>
      <c r="M32" s="241">
        <f>+F32+P32-L32</f>
        <v>0</v>
      </c>
      <c r="N32" s="145">
        <v>0</v>
      </c>
      <c r="O32" s="145">
        <v>0</v>
      </c>
      <c r="P32" s="63">
        <v>44267104</v>
      </c>
      <c r="R32" s="280"/>
      <c r="S32" s="282"/>
      <c r="T32" s="282"/>
    </row>
    <row r="33" spans="1:20" ht="66" x14ac:dyDescent="0.25">
      <c r="A33" s="195" t="s">
        <v>6</v>
      </c>
      <c r="B33" s="4" t="s">
        <v>454</v>
      </c>
      <c r="C33" s="4" t="s">
        <v>453</v>
      </c>
      <c r="D33" s="195" t="s">
        <v>452</v>
      </c>
      <c r="E33" s="196">
        <v>44208</v>
      </c>
      <c r="F33" s="243">
        <v>69334036</v>
      </c>
      <c r="G33" s="197" t="s">
        <v>2</v>
      </c>
      <c r="H33" s="196">
        <f>_xlfn.XLOOKUP(B33,'[1]CONTRATOS '!$B$2:$B$679,'[1]CONTRATOS '!$AP$2:$AP$679)</f>
        <v>44530</v>
      </c>
      <c r="I33" s="4" t="s">
        <v>1</v>
      </c>
      <c r="J33" s="4" t="s">
        <v>451</v>
      </c>
      <c r="K33" s="148">
        <f>+L33/(F33+P33)</f>
        <v>1</v>
      </c>
      <c r="L33" s="243">
        <v>77067437</v>
      </c>
      <c r="M33" s="243">
        <f>+F33+P33-L33</f>
        <v>0</v>
      </c>
      <c r="N33" s="149">
        <v>0</v>
      </c>
      <c r="O33" s="149">
        <v>0</v>
      </c>
      <c r="P33" s="69">
        <v>7733401</v>
      </c>
      <c r="R33" s="280"/>
      <c r="S33" s="282"/>
      <c r="T33" s="282"/>
    </row>
    <row r="34" spans="1:20" ht="132" x14ac:dyDescent="0.25">
      <c r="A34" s="198" t="s">
        <v>6</v>
      </c>
      <c r="B34" s="134" t="s">
        <v>450</v>
      </c>
      <c r="C34" s="134" t="s">
        <v>449</v>
      </c>
      <c r="D34" s="198" t="s">
        <v>448</v>
      </c>
      <c r="E34" s="199">
        <v>44210</v>
      </c>
      <c r="F34" s="239">
        <v>88796240</v>
      </c>
      <c r="G34" s="200" t="s">
        <v>2</v>
      </c>
      <c r="H34" s="199">
        <f>_xlfn.XLOOKUP(B34,'[1]CONTRATOS '!$B$2:$B$679,'[1]CONTRATOS '!$AP$2:$AP$679)</f>
        <v>44561</v>
      </c>
      <c r="I34" s="134" t="s">
        <v>1</v>
      </c>
      <c r="J34" s="134" t="s">
        <v>30</v>
      </c>
      <c r="K34" s="140">
        <f>+L34/(F34+P34)</f>
        <v>0.91279069767441856</v>
      </c>
      <c r="L34" s="239">
        <v>107238536</v>
      </c>
      <c r="M34" s="239">
        <f>+F34+P34-L34</f>
        <v>10245720</v>
      </c>
      <c r="N34" s="141">
        <v>0</v>
      </c>
      <c r="O34" s="141">
        <v>0</v>
      </c>
      <c r="P34" s="62">
        <v>28688016</v>
      </c>
      <c r="R34" s="280"/>
      <c r="S34" s="282"/>
      <c r="T34" s="282"/>
    </row>
    <row r="35" spans="1:20" ht="66" x14ac:dyDescent="0.25">
      <c r="A35" s="189" t="s">
        <v>6</v>
      </c>
      <c r="B35" s="19" t="s">
        <v>447</v>
      </c>
      <c r="C35" s="19" t="s">
        <v>446</v>
      </c>
      <c r="D35" s="189" t="s">
        <v>443</v>
      </c>
      <c r="E35" s="190">
        <v>44211</v>
      </c>
      <c r="F35" s="241">
        <v>22315995</v>
      </c>
      <c r="G35" s="191" t="s">
        <v>2</v>
      </c>
      <c r="H35" s="190">
        <f>_xlfn.XLOOKUP(B35,'[1]CONTRATOS '!$B$2:$B$679,'[1]CONTRATOS '!$AP$2:$AP$679)</f>
        <v>44469</v>
      </c>
      <c r="I35" s="19" t="s">
        <v>1</v>
      </c>
      <c r="J35" s="19" t="s">
        <v>360</v>
      </c>
      <c r="K35" s="144">
        <f>+L35/F35</f>
        <v>0.95471714346593106</v>
      </c>
      <c r="L35" s="241">
        <v>21305463</v>
      </c>
      <c r="M35" s="241">
        <f>+F35-L35</f>
        <v>1010532</v>
      </c>
      <c r="N35" s="145">
        <v>0</v>
      </c>
      <c r="O35" s="145">
        <v>0</v>
      </c>
      <c r="P35" s="63">
        <v>0</v>
      </c>
      <c r="R35" s="280"/>
      <c r="S35" s="282"/>
      <c r="T35" s="282"/>
    </row>
    <row r="36" spans="1:20" ht="66" x14ac:dyDescent="0.25">
      <c r="A36" s="189" t="s">
        <v>6</v>
      </c>
      <c r="B36" s="19" t="s">
        <v>445</v>
      </c>
      <c r="C36" s="19" t="s">
        <v>444</v>
      </c>
      <c r="D36" s="189" t="s">
        <v>443</v>
      </c>
      <c r="E36" s="190">
        <v>44211</v>
      </c>
      <c r="F36" s="241">
        <v>22315995</v>
      </c>
      <c r="G36" s="191" t="s">
        <v>2</v>
      </c>
      <c r="H36" s="190">
        <f>_xlfn.XLOOKUP(B36,'[1]CONTRATOS '!$B$2:$B$679,'[1]CONTRATOS '!$AP$2:$AP$679)</f>
        <v>44469</v>
      </c>
      <c r="I36" s="19" t="s">
        <v>1</v>
      </c>
      <c r="J36" s="19" t="s">
        <v>360</v>
      </c>
      <c r="K36" s="144">
        <f>+L36/F36</f>
        <v>0.95471714346593106</v>
      </c>
      <c r="L36" s="241">
        <v>21305463</v>
      </c>
      <c r="M36" s="241">
        <f>+F36-L36</f>
        <v>1010532</v>
      </c>
      <c r="N36" s="145">
        <v>0</v>
      </c>
      <c r="O36" s="145">
        <v>0</v>
      </c>
      <c r="P36" s="63">
        <v>0</v>
      </c>
      <c r="R36" s="280"/>
      <c r="S36" s="282"/>
      <c r="T36" s="282"/>
    </row>
    <row r="37" spans="1:20" ht="82.5" x14ac:dyDescent="0.25">
      <c r="A37" s="189" t="s">
        <v>6</v>
      </c>
      <c r="B37" s="19" t="s">
        <v>442</v>
      </c>
      <c r="C37" s="19" t="s">
        <v>441</v>
      </c>
      <c r="D37" s="189" t="s">
        <v>440</v>
      </c>
      <c r="E37" s="190">
        <v>44211</v>
      </c>
      <c r="F37" s="241">
        <v>86747096</v>
      </c>
      <c r="G37" s="191" t="s">
        <v>2</v>
      </c>
      <c r="H37" s="190">
        <f>_xlfn.XLOOKUP(B37,'[1]CONTRATOS '!$B$2:$B$679,'[1]CONTRATOS '!$AP$2:$AP$679)</f>
        <v>44561</v>
      </c>
      <c r="I37" s="19" t="s">
        <v>1</v>
      </c>
      <c r="J37" s="19" t="s">
        <v>0</v>
      </c>
      <c r="K37" s="144">
        <f t="shared" ref="K37:K43" si="3">+L37/(F37+P37)</f>
        <v>0.91279069767441856</v>
      </c>
      <c r="L37" s="241">
        <v>107238536</v>
      </c>
      <c r="M37" s="241">
        <f t="shared" ref="M37:M43" si="4">+F37+P37-L37</f>
        <v>10245720</v>
      </c>
      <c r="N37" s="145">
        <v>0</v>
      </c>
      <c r="O37" s="145">
        <v>0</v>
      </c>
      <c r="P37" s="63">
        <v>30737160</v>
      </c>
      <c r="R37" s="280"/>
      <c r="S37" s="282"/>
      <c r="T37" s="282"/>
    </row>
    <row r="38" spans="1:20" ht="132" x14ac:dyDescent="0.25">
      <c r="A38" s="189" t="s">
        <v>6</v>
      </c>
      <c r="B38" s="19" t="s">
        <v>439</v>
      </c>
      <c r="C38" s="19" t="s">
        <v>438</v>
      </c>
      <c r="D38" s="189" t="s">
        <v>437</v>
      </c>
      <c r="E38" s="190">
        <v>44214</v>
      </c>
      <c r="F38" s="241">
        <v>186796680</v>
      </c>
      <c r="G38" s="191" t="s">
        <v>2</v>
      </c>
      <c r="H38" s="190">
        <f>_xlfn.XLOOKUP(B38,'[1]CONTRATOS '!$B$2:$B$679,'[1]CONTRATOS '!$AP$2:$AP$679)</f>
        <v>44545</v>
      </c>
      <c r="I38" s="19" t="s">
        <v>1</v>
      </c>
      <c r="J38" s="19" t="s">
        <v>436</v>
      </c>
      <c r="K38" s="144">
        <f t="shared" si="3"/>
        <v>0.95426829268292668</v>
      </c>
      <c r="L38" s="241">
        <v>230186459.99999997</v>
      </c>
      <c r="M38" s="241">
        <f t="shared" si="4"/>
        <v>11031300.00000003</v>
      </c>
      <c r="N38" s="145">
        <v>0</v>
      </c>
      <c r="O38" s="145">
        <v>0</v>
      </c>
      <c r="P38" s="63">
        <v>54421080</v>
      </c>
      <c r="R38" s="280"/>
      <c r="S38" s="282"/>
      <c r="T38" s="282"/>
    </row>
    <row r="39" spans="1:20" ht="66" x14ac:dyDescent="0.25">
      <c r="A39" s="198" t="s">
        <v>6</v>
      </c>
      <c r="B39" s="134" t="s">
        <v>435</v>
      </c>
      <c r="C39" s="134" t="s">
        <v>434</v>
      </c>
      <c r="D39" s="198" t="s">
        <v>55</v>
      </c>
      <c r="E39" s="199">
        <v>44211</v>
      </c>
      <c r="F39" s="239">
        <v>59415800</v>
      </c>
      <c r="G39" s="200" t="s">
        <v>2</v>
      </c>
      <c r="H39" s="199">
        <f>_xlfn.XLOOKUP(B39,'[1]CONTRATOS '!$B$2:$B$679,'[1]CONTRATOS '!$AP$2:$AP$679)</f>
        <v>44530</v>
      </c>
      <c r="I39" s="134" t="s">
        <v>1</v>
      </c>
      <c r="J39" s="134" t="s">
        <v>34</v>
      </c>
      <c r="K39" s="140">
        <f t="shared" si="3"/>
        <v>1</v>
      </c>
      <c r="L39" s="239">
        <v>73217110</v>
      </c>
      <c r="M39" s="239">
        <f t="shared" si="4"/>
        <v>0</v>
      </c>
      <c r="N39" s="141">
        <v>0</v>
      </c>
      <c r="O39" s="141">
        <v>0</v>
      </c>
      <c r="P39" s="62">
        <v>13801310</v>
      </c>
      <c r="R39" s="280"/>
      <c r="S39" s="282"/>
      <c r="T39" s="282"/>
    </row>
    <row r="40" spans="1:20" ht="66" x14ac:dyDescent="0.25">
      <c r="A40" s="198" t="s">
        <v>6</v>
      </c>
      <c r="B40" s="134" t="s">
        <v>433</v>
      </c>
      <c r="C40" s="134" t="s">
        <v>432</v>
      </c>
      <c r="D40" s="198" t="s">
        <v>55</v>
      </c>
      <c r="E40" s="199">
        <v>44214</v>
      </c>
      <c r="F40" s="239">
        <v>59415800</v>
      </c>
      <c r="G40" s="200" t="s">
        <v>2</v>
      </c>
      <c r="H40" s="199">
        <f>_xlfn.XLOOKUP(B40,'[1]CONTRATOS '!$B$2:$B$679,'[1]CONTRATOS '!$AP$2:$AP$679)</f>
        <v>44561</v>
      </c>
      <c r="I40" s="134" t="s">
        <v>1</v>
      </c>
      <c r="J40" s="134" t="s">
        <v>34</v>
      </c>
      <c r="K40" s="140">
        <f t="shared" si="3"/>
        <v>1</v>
      </c>
      <c r="L40" s="239">
        <v>73217110</v>
      </c>
      <c r="M40" s="239">
        <f t="shared" si="4"/>
        <v>0</v>
      </c>
      <c r="N40" s="141">
        <v>0</v>
      </c>
      <c r="O40" s="141">
        <v>0</v>
      </c>
      <c r="P40" s="62">
        <v>13801310</v>
      </c>
      <c r="R40" s="280"/>
      <c r="S40" s="282"/>
      <c r="T40" s="282"/>
    </row>
    <row r="41" spans="1:20" ht="66" x14ac:dyDescent="0.25">
      <c r="A41" s="198" t="s">
        <v>6</v>
      </c>
      <c r="B41" s="134" t="s">
        <v>431</v>
      </c>
      <c r="C41" s="134" t="s">
        <v>430</v>
      </c>
      <c r="D41" s="198" t="s">
        <v>55</v>
      </c>
      <c r="E41" s="199">
        <v>44215</v>
      </c>
      <c r="F41" s="239">
        <v>59415800</v>
      </c>
      <c r="G41" s="200" t="s">
        <v>2</v>
      </c>
      <c r="H41" s="199">
        <f>_xlfn.XLOOKUP(B41,'[1]CONTRATOS '!$B$2:$B$679,'[1]CONTRATOS '!$AP$2:$AP$679)</f>
        <v>44561</v>
      </c>
      <c r="I41" s="134" t="s">
        <v>1</v>
      </c>
      <c r="J41" s="134" t="s">
        <v>34</v>
      </c>
      <c r="K41" s="140">
        <f t="shared" si="3"/>
        <v>1</v>
      </c>
      <c r="L41" s="239">
        <v>73217110</v>
      </c>
      <c r="M41" s="239">
        <f t="shared" si="4"/>
        <v>0</v>
      </c>
      <c r="N41" s="141">
        <v>0</v>
      </c>
      <c r="O41" s="141">
        <v>0</v>
      </c>
      <c r="P41" s="62">
        <v>13801310</v>
      </c>
      <c r="R41" s="280"/>
      <c r="S41" s="282"/>
      <c r="T41" s="282"/>
    </row>
    <row r="42" spans="1:20" ht="66" x14ac:dyDescent="0.25">
      <c r="A42" s="189" t="s">
        <v>6</v>
      </c>
      <c r="B42" s="19" t="s">
        <v>429</v>
      </c>
      <c r="C42" s="19" t="s">
        <v>428</v>
      </c>
      <c r="D42" s="189" t="s">
        <v>427</v>
      </c>
      <c r="E42" s="190">
        <v>44211</v>
      </c>
      <c r="F42" s="241">
        <v>29707888</v>
      </c>
      <c r="G42" s="191" t="s">
        <v>2</v>
      </c>
      <c r="H42" s="190">
        <f>_xlfn.XLOOKUP(B42,'[1]CONTRATOS '!$B$2:$B$679,'[1]CONTRATOS '!$AP$2:$AP$679)</f>
        <v>44561</v>
      </c>
      <c r="I42" s="19" t="s">
        <v>1</v>
      </c>
      <c r="J42" s="19" t="s">
        <v>7</v>
      </c>
      <c r="K42" s="144">
        <f t="shared" si="3"/>
        <v>1</v>
      </c>
      <c r="L42" s="241">
        <v>36608540</v>
      </c>
      <c r="M42" s="241">
        <f t="shared" si="4"/>
        <v>0</v>
      </c>
      <c r="N42" s="145">
        <v>0</v>
      </c>
      <c r="O42" s="145">
        <v>0</v>
      </c>
      <c r="P42" s="63">
        <v>6900652</v>
      </c>
      <c r="R42" s="280"/>
      <c r="S42" s="282"/>
      <c r="T42" s="282"/>
    </row>
    <row r="43" spans="1:20" ht="66" x14ac:dyDescent="0.25">
      <c r="A43" s="189" t="s">
        <v>6</v>
      </c>
      <c r="B43" s="19" t="s">
        <v>426</v>
      </c>
      <c r="C43" s="19" t="s">
        <v>425</v>
      </c>
      <c r="D43" s="189" t="s">
        <v>424</v>
      </c>
      <c r="E43" s="190">
        <v>44211</v>
      </c>
      <c r="F43" s="241">
        <v>29707888</v>
      </c>
      <c r="G43" s="191" t="s">
        <v>2</v>
      </c>
      <c r="H43" s="190">
        <f>_xlfn.XLOOKUP(B43,'[1]CONTRATOS '!$B$2:$B$679,'[1]CONTRATOS '!$AP$2:$AP$679)</f>
        <v>44530</v>
      </c>
      <c r="I43" s="19" t="s">
        <v>1</v>
      </c>
      <c r="J43" s="19" t="s">
        <v>7</v>
      </c>
      <c r="K43" s="144">
        <f t="shared" si="3"/>
        <v>1</v>
      </c>
      <c r="L43" s="241">
        <v>36725500</v>
      </c>
      <c r="M43" s="241">
        <f t="shared" si="4"/>
        <v>0</v>
      </c>
      <c r="N43" s="145">
        <v>1</v>
      </c>
      <c r="O43" s="145">
        <v>0</v>
      </c>
      <c r="P43" s="63">
        <v>7017612</v>
      </c>
      <c r="R43" s="280"/>
      <c r="S43" s="282"/>
      <c r="T43" s="282"/>
    </row>
    <row r="44" spans="1:20" ht="66" x14ac:dyDescent="0.25">
      <c r="A44" s="201" t="s">
        <v>6</v>
      </c>
      <c r="B44" s="3" t="s">
        <v>423</v>
      </c>
      <c r="C44" s="3" t="s">
        <v>422</v>
      </c>
      <c r="D44" s="201" t="s">
        <v>351</v>
      </c>
      <c r="E44" s="202">
        <v>44216</v>
      </c>
      <c r="F44" s="244">
        <v>36210882</v>
      </c>
      <c r="G44" s="203" t="s">
        <v>2</v>
      </c>
      <c r="H44" s="202">
        <v>44561</v>
      </c>
      <c r="I44" s="3" t="s">
        <v>1</v>
      </c>
      <c r="J44" s="3" t="s">
        <v>63</v>
      </c>
      <c r="K44" s="150">
        <f t="shared" ref="K44:K52" si="5">+L44/F44</f>
        <v>0.90116280514791103</v>
      </c>
      <c r="L44" s="244">
        <v>32631900</v>
      </c>
      <c r="M44" s="244">
        <f t="shared" ref="M44:M52" si="6">+F44-L44</f>
        <v>3578982</v>
      </c>
      <c r="N44" s="151">
        <v>0</v>
      </c>
      <c r="O44" s="151">
        <v>0</v>
      </c>
      <c r="P44" s="70">
        <v>0</v>
      </c>
      <c r="R44" s="280"/>
      <c r="S44" s="282"/>
      <c r="T44" s="282"/>
    </row>
    <row r="45" spans="1:20" ht="66" x14ac:dyDescent="0.25">
      <c r="A45" s="201" t="s">
        <v>6</v>
      </c>
      <c r="B45" s="3" t="s">
        <v>421</v>
      </c>
      <c r="C45" s="3" t="s">
        <v>420</v>
      </c>
      <c r="D45" s="201" t="s">
        <v>351</v>
      </c>
      <c r="E45" s="202">
        <v>44215</v>
      </c>
      <c r="F45" s="244">
        <v>36210882</v>
      </c>
      <c r="G45" s="203" t="s">
        <v>2</v>
      </c>
      <c r="H45" s="202">
        <v>44561</v>
      </c>
      <c r="I45" s="3" t="s">
        <v>1</v>
      </c>
      <c r="J45" s="3" t="s">
        <v>63</v>
      </c>
      <c r="K45" s="150">
        <f t="shared" si="5"/>
        <v>0.90406977659367704</v>
      </c>
      <c r="L45" s="244">
        <v>32737164</v>
      </c>
      <c r="M45" s="244">
        <f t="shared" si="6"/>
        <v>3473718</v>
      </c>
      <c r="N45" s="151">
        <v>0</v>
      </c>
      <c r="O45" s="151">
        <v>0</v>
      </c>
      <c r="P45" s="70">
        <v>0</v>
      </c>
      <c r="R45" s="280"/>
      <c r="S45" s="282"/>
      <c r="T45" s="282"/>
    </row>
    <row r="46" spans="1:20" ht="66" x14ac:dyDescent="0.25">
      <c r="A46" s="201" t="s">
        <v>6</v>
      </c>
      <c r="B46" s="3" t="s">
        <v>419</v>
      </c>
      <c r="C46" s="3" t="s">
        <v>418</v>
      </c>
      <c r="D46" s="201" t="s">
        <v>351</v>
      </c>
      <c r="E46" s="202">
        <v>44215</v>
      </c>
      <c r="F46" s="244">
        <v>36210882</v>
      </c>
      <c r="G46" s="203" t="s">
        <v>2</v>
      </c>
      <c r="H46" s="202">
        <v>44561</v>
      </c>
      <c r="I46" s="3" t="s">
        <v>1</v>
      </c>
      <c r="J46" s="3" t="s">
        <v>63</v>
      </c>
      <c r="K46" s="150">
        <f t="shared" si="5"/>
        <v>0.90116280514791103</v>
      </c>
      <c r="L46" s="244">
        <v>32631900</v>
      </c>
      <c r="M46" s="244">
        <f t="shared" si="6"/>
        <v>3578982</v>
      </c>
      <c r="N46" s="151">
        <v>0</v>
      </c>
      <c r="O46" s="151">
        <v>0</v>
      </c>
      <c r="P46" s="70">
        <v>0</v>
      </c>
      <c r="R46" s="280"/>
      <c r="S46" s="282"/>
      <c r="T46" s="282"/>
    </row>
    <row r="47" spans="1:20" ht="66" x14ac:dyDescent="0.25">
      <c r="A47" s="201" t="s">
        <v>6</v>
      </c>
      <c r="B47" s="3" t="s">
        <v>417</v>
      </c>
      <c r="C47" s="3" t="s">
        <v>416</v>
      </c>
      <c r="D47" s="201" t="s">
        <v>351</v>
      </c>
      <c r="E47" s="202">
        <v>44215</v>
      </c>
      <c r="F47" s="244">
        <v>36210882</v>
      </c>
      <c r="G47" s="203" t="s">
        <v>2</v>
      </c>
      <c r="H47" s="202">
        <v>44561</v>
      </c>
      <c r="I47" s="3" t="s">
        <v>1</v>
      </c>
      <c r="J47" s="3" t="s">
        <v>63</v>
      </c>
      <c r="K47" s="150">
        <f t="shared" si="5"/>
        <v>0.90406977659367704</v>
      </c>
      <c r="L47" s="244">
        <v>32737164</v>
      </c>
      <c r="M47" s="244">
        <f t="shared" si="6"/>
        <v>3473718</v>
      </c>
      <c r="N47" s="151">
        <v>0</v>
      </c>
      <c r="O47" s="151">
        <v>0</v>
      </c>
      <c r="P47" s="70">
        <v>0</v>
      </c>
      <c r="R47" s="280"/>
      <c r="S47" s="282"/>
      <c r="T47" s="282"/>
    </row>
    <row r="48" spans="1:20" ht="66" x14ac:dyDescent="0.25">
      <c r="A48" s="201" t="s">
        <v>6</v>
      </c>
      <c r="B48" s="3" t="s">
        <v>415</v>
      </c>
      <c r="C48" s="3" t="s">
        <v>414</v>
      </c>
      <c r="D48" s="201" t="s">
        <v>351</v>
      </c>
      <c r="E48" s="202">
        <v>44215</v>
      </c>
      <c r="F48" s="244">
        <v>36210882</v>
      </c>
      <c r="G48" s="203" t="s">
        <v>2</v>
      </c>
      <c r="H48" s="202">
        <v>44561</v>
      </c>
      <c r="I48" s="3" t="s">
        <v>1</v>
      </c>
      <c r="J48" s="3" t="s">
        <v>63</v>
      </c>
      <c r="K48" s="150">
        <f t="shared" si="5"/>
        <v>0.90406977659367704</v>
      </c>
      <c r="L48" s="244">
        <v>32737164</v>
      </c>
      <c r="M48" s="244">
        <f t="shared" si="6"/>
        <v>3473718</v>
      </c>
      <c r="N48" s="151">
        <v>0</v>
      </c>
      <c r="O48" s="151">
        <v>0</v>
      </c>
      <c r="P48" s="70">
        <v>0</v>
      </c>
      <c r="R48" s="280"/>
      <c r="S48" s="282"/>
      <c r="T48" s="282"/>
    </row>
    <row r="49" spans="1:20" ht="66" x14ac:dyDescent="0.25">
      <c r="A49" s="201" t="s">
        <v>6</v>
      </c>
      <c r="B49" s="3" t="s">
        <v>413</v>
      </c>
      <c r="C49" s="3" t="s">
        <v>412</v>
      </c>
      <c r="D49" s="201" t="s">
        <v>351</v>
      </c>
      <c r="E49" s="202">
        <v>44215</v>
      </c>
      <c r="F49" s="244">
        <v>36210882</v>
      </c>
      <c r="G49" s="203" t="s">
        <v>2</v>
      </c>
      <c r="H49" s="202">
        <v>44561</v>
      </c>
      <c r="I49" s="3" t="s">
        <v>1</v>
      </c>
      <c r="J49" s="3" t="s">
        <v>63</v>
      </c>
      <c r="K49" s="150">
        <f t="shared" si="5"/>
        <v>0.90406977659367704</v>
      </c>
      <c r="L49" s="244">
        <v>32737164</v>
      </c>
      <c r="M49" s="244">
        <f t="shared" si="6"/>
        <v>3473718</v>
      </c>
      <c r="N49" s="151">
        <v>0</v>
      </c>
      <c r="O49" s="151">
        <v>0</v>
      </c>
      <c r="P49" s="70">
        <v>0</v>
      </c>
      <c r="R49" s="280"/>
      <c r="S49" s="282"/>
      <c r="T49" s="282"/>
    </row>
    <row r="50" spans="1:20" ht="66" x14ac:dyDescent="0.25">
      <c r="A50" s="201" t="s">
        <v>6</v>
      </c>
      <c r="B50" s="3" t="s">
        <v>411</v>
      </c>
      <c r="C50" s="3" t="s">
        <v>410</v>
      </c>
      <c r="D50" s="201" t="s">
        <v>351</v>
      </c>
      <c r="E50" s="202">
        <v>44216</v>
      </c>
      <c r="F50" s="244">
        <v>36210882</v>
      </c>
      <c r="G50" s="203" t="s">
        <v>2</v>
      </c>
      <c r="H50" s="202">
        <v>44561</v>
      </c>
      <c r="I50" s="3" t="s">
        <v>1</v>
      </c>
      <c r="J50" s="3" t="s">
        <v>63</v>
      </c>
      <c r="K50" s="150">
        <f t="shared" si="5"/>
        <v>0.8924418908106132</v>
      </c>
      <c r="L50" s="244">
        <v>32316108</v>
      </c>
      <c r="M50" s="244">
        <f t="shared" si="6"/>
        <v>3894774</v>
      </c>
      <c r="N50" s="151">
        <v>0</v>
      </c>
      <c r="O50" s="151">
        <v>0</v>
      </c>
      <c r="P50" s="70">
        <v>0</v>
      </c>
      <c r="R50" s="280"/>
      <c r="S50" s="282"/>
      <c r="T50" s="282"/>
    </row>
    <row r="51" spans="1:20" ht="66" x14ac:dyDescent="0.25">
      <c r="A51" s="201" t="s">
        <v>6</v>
      </c>
      <c r="B51" s="3" t="s">
        <v>409</v>
      </c>
      <c r="C51" s="3" t="s">
        <v>408</v>
      </c>
      <c r="D51" s="201" t="s">
        <v>351</v>
      </c>
      <c r="E51" s="202">
        <v>44215</v>
      </c>
      <c r="F51" s="244">
        <v>36210882</v>
      </c>
      <c r="G51" s="203" t="s">
        <v>2</v>
      </c>
      <c r="H51" s="202">
        <v>44561</v>
      </c>
      <c r="I51" s="3" t="s">
        <v>1</v>
      </c>
      <c r="J51" s="3" t="s">
        <v>63</v>
      </c>
      <c r="K51" s="150">
        <f t="shared" si="5"/>
        <v>0.24418593283643297</v>
      </c>
      <c r="L51" s="244">
        <v>8842188</v>
      </c>
      <c r="M51" s="244">
        <f t="shared" si="6"/>
        <v>27368694</v>
      </c>
      <c r="N51" s="151">
        <v>0</v>
      </c>
      <c r="O51" s="151">
        <v>0</v>
      </c>
      <c r="P51" s="70">
        <v>0</v>
      </c>
      <c r="R51" s="280"/>
      <c r="S51" s="282"/>
      <c r="T51" s="282"/>
    </row>
    <row r="52" spans="1:20" ht="49.5" x14ac:dyDescent="0.25">
      <c r="A52" s="189" t="s">
        <v>6</v>
      </c>
      <c r="B52" s="19" t="s">
        <v>407</v>
      </c>
      <c r="C52" s="19" t="s">
        <v>406</v>
      </c>
      <c r="D52" s="189" t="s">
        <v>405</v>
      </c>
      <c r="E52" s="190">
        <v>44211</v>
      </c>
      <c r="F52" s="241">
        <v>68800698</v>
      </c>
      <c r="G52" s="191" t="s">
        <v>2</v>
      </c>
      <c r="H52" s="190">
        <f>_xlfn.XLOOKUP(B52,'[1]CONTRATOS '!$B$2:$B$679,'[1]CONTRATOS '!$AP$2:$AP$679)</f>
        <v>44469</v>
      </c>
      <c r="I52" s="19" t="s">
        <v>1</v>
      </c>
      <c r="J52" s="19" t="s">
        <v>106</v>
      </c>
      <c r="K52" s="144">
        <f t="shared" si="5"/>
        <v>0.98449614566410359</v>
      </c>
      <c r="L52" s="241">
        <v>67734022</v>
      </c>
      <c r="M52" s="241">
        <f t="shared" si="6"/>
        <v>1066676</v>
      </c>
      <c r="N52" s="145">
        <v>0</v>
      </c>
      <c r="O52" s="145">
        <v>0</v>
      </c>
      <c r="P52" s="63">
        <v>0</v>
      </c>
      <c r="R52" s="280"/>
      <c r="S52" s="282"/>
      <c r="T52" s="282"/>
    </row>
    <row r="53" spans="1:20" ht="66" x14ac:dyDescent="0.25">
      <c r="A53" s="189" t="s">
        <v>6</v>
      </c>
      <c r="B53" s="19" t="s">
        <v>404</v>
      </c>
      <c r="C53" s="19" t="s">
        <v>403</v>
      </c>
      <c r="D53" s="189" t="s">
        <v>402</v>
      </c>
      <c r="E53" s="190">
        <v>44214</v>
      </c>
      <c r="F53" s="241">
        <v>186796680</v>
      </c>
      <c r="G53" s="191" t="s">
        <v>2</v>
      </c>
      <c r="H53" s="190">
        <f>_xlfn.XLOOKUP(B53,'[1]CONTRATOS '!$B$2:$B$679,'[1]CONTRATOS '!$AP$2:$AP$679)</f>
        <v>44530</v>
      </c>
      <c r="I53" s="19" t="s">
        <v>1</v>
      </c>
      <c r="J53" s="19" t="s">
        <v>311</v>
      </c>
      <c r="K53" s="144">
        <f>+L53/(F53+P53)</f>
        <v>1</v>
      </c>
      <c r="L53" s="241">
        <v>229451040</v>
      </c>
      <c r="M53" s="241">
        <f>+F53+P53-L53</f>
        <v>0</v>
      </c>
      <c r="N53" s="145">
        <v>0</v>
      </c>
      <c r="O53" s="145">
        <v>0</v>
      </c>
      <c r="P53" s="63">
        <v>42654360</v>
      </c>
      <c r="R53" s="280"/>
      <c r="S53" s="282"/>
      <c r="T53" s="282"/>
    </row>
    <row r="54" spans="1:20" ht="82.5" x14ac:dyDescent="0.25">
      <c r="A54" s="189" t="s">
        <v>6</v>
      </c>
      <c r="B54" s="19" t="s">
        <v>401</v>
      </c>
      <c r="C54" s="19" t="s">
        <v>400</v>
      </c>
      <c r="D54" s="189" t="s">
        <v>399</v>
      </c>
      <c r="E54" s="190">
        <v>44215</v>
      </c>
      <c r="F54" s="241">
        <v>59415800</v>
      </c>
      <c r="G54" s="191" t="s">
        <v>2</v>
      </c>
      <c r="H54" s="190">
        <f>_xlfn.XLOOKUP(B54,'[1]CONTRATOS '!$B$2:$B$679,'[1]CONTRATOS '!$AP$2:$AP$679)</f>
        <v>44469</v>
      </c>
      <c r="I54" s="19" t="s">
        <v>1</v>
      </c>
      <c r="J54" s="19" t="s">
        <v>371</v>
      </c>
      <c r="K54" s="144">
        <f>+L54/F54</f>
        <v>0.99606300007742044</v>
      </c>
      <c r="L54" s="241">
        <v>59181880</v>
      </c>
      <c r="M54" s="241">
        <f>+F54-L54</f>
        <v>233920</v>
      </c>
      <c r="N54" s="145">
        <v>0</v>
      </c>
      <c r="O54" s="145">
        <v>0</v>
      </c>
      <c r="P54" s="63">
        <v>0</v>
      </c>
      <c r="R54" s="280"/>
      <c r="S54" s="282"/>
      <c r="T54" s="282"/>
    </row>
    <row r="55" spans="1:20" ht="99" x14ac:dyDescent="0.25">
      <c r="A55" s="189" t="s">
        <v>6</v>
      </c>
      <c r="B55" s="19" t="s">
        <v>398</v>
      </c>
      <c r="C55" s="19" t="s">
        <v>397</v>
      </c>
      <c r="D55" s="189" t="s">
        <v>396</v>
      </c>
      <c r="E55" s="190">
        <v>44215</v>
      </c>
      <c r="F55" s="241">
        <v>29707888</v>
      </c>
      <c r="G55" s="191" t="s">
        <v>2</v>
      </c>
      <c r="H55" s="190">
        <f>_xlfn.XLOOKUP(B55,'[1]CONTRATOS '!$B$2:$B$679,'[1]CONTRATOS '!$AP$2:$AP$679)</f>
        <v>44561</v>
      </c>
      <c r="I55" s="19" t="s">
        <v>1</v>
      </c>
      <c r="J55" s="19" t="s">
        <v>311</v>
      </c>
      <c r="K55" s="144">
        <f>+L55/(F55+P55)</f>
        <v>0.91228069649127885</v>
      </c>
      <c r="L55" s="241">
        <v>36491580</v>
      </c>
      <c r="M55" s="241">
        <f>+F55+P55-L55</f>
        <v>3508806</v>
      </c>
      <c r="N55" s="145">
        <v>0</v>
      </c>
      <c r="O55" s="145">
        <v>0</v>
      </c>
      <c r="P55" s="63">
        <v>10292498</v>
      </c>
      <c r="R55" s="280"/>
      <c r="S55" s="282"/>
      <c r="T55" s="282"/>
    </row>
    <row r="56" spans="1:20" ht="66" x14ac:dyDescent="0.25">
      <c r="A56" s="192" t="s">
        <v>6</v>
      </c>
      <c r="B56" s="17" t="s">
        <v>395</v>
      </c>
      <c r="C56" s="17" t="s">
        <v>394</v>
      </c>
      <c r="D56" s="192" t="s">
        <v>387</v>
      </c>
      <c r="E56" s="193">
        <v>44215</v>
      </c>
      <c r="F56" s="242">
        <v>59415800</v>
      </c>
      <c r="G56" s="194" t="s">
        <v>2</v>
      </c>
      <c r="H56" s="193">
        <f>_xlfn.XLOOKUP(B56,'[1]CONTRATOS '!$B$2:$B$679,'[1]CONTRATOS '!$AP$2:$AP$679)</f>
        <v>44469</v>
      </c>
      <c r="I56" s="17" t="s">
        <v>1</v>
      </c>
      <c r="J56" s="17" t="s">
        <v>45</v>
      </c>
      <c r="K56" s="146">
        <f>+L56/F56</f>
        <v>0.99606300007742044</v>
      </c>
      <c r="L56" s="242">
        <v>59181880</v>
      </c>
      <c r="M56" s="242">
        <f>+F56-L56</f>
        <v>233920</v>
      </c>
      <c r="N56" s="147">
        <v>0</v>
      </c>
      <c r="O56" s="147">
        <v>0</v>
      </c>
      <c r="P56" s="65">
        <v>0</v>
      </c>
      <c r="R56" s="280"/>
      <c r="S56" s="282"/>
      <c r="T56" s="282"/>
    </row>
    <row r="57" spans="1:20" ht="66" x14ac:dyDescent="0.25">
      <c r="A57" s="192" t="s">
        <v>6</v>
      </c>
      <c r="B57" s="17" t="s">
        <v>393</v>
      </c>
      <c r="C57" s="17" t="s">
        <v>392</v>
      </c>
      <c r="D57" s="192" t="s">
        <v>387</v>
      </c>
      <c r="E57" s="193">
        <v>44215</v>
      </c>
      <c r="F57" s="242">
        <v>59415800</v>
      </c>
      <c r="G57" s="194" t="s">
        <v>2</v>
      </c>
      <c r="H57" s="193">
        <f>_xlfn.XLOOKUP(B57,'[1]CONTRATOS '!$B$2:$B$679,'[1]CONTRATOS '!$AP$2:$AP$679)</f>
        <v>44469</v>
      </c>
      <c r="I57" s="17" t="s">
        <v>1</v>
      </c>
      <c r="J57" s="17" t="s">
        <v>45</v>
      </c>
      <c r="K57" s="146">
        <f>+L57/F57</f>
        <v>0.99606300007742044</v>
      </c>
      <c r="L57" s="242">
        <v>59181880</v>
      </c>
      <c r="M57" s="242">
        <f>+F57-L57</f>
        <v>233920</v>
      </c>
      <c r="N57" s="147">
        <v>0</v>
      </c>
      <c r="O57" s="147">
        <v>0</v>
      </c>
      <c r="P57" s="65">
        <v>0</v>
      </c>
      <c r="R57" s="280"/>
      <c r="S57" s="282"/>
      <c r="T57" s="282"/>
    </row>
    <row r="58" spans="1:20" ht="66" x14ac:dyDescent="0.25">
      <c r="A58" s="192" t="s">
        <v>6</v>
      </c>
      <c r="B58" s="17" t="s">
        <v>391</v>
      </c>
      <c r="C58" s="17" t="s">
        <v>390</v>
      </c>
      <c r="D58" s="192" t="s">
        <v>387</v>
      </c>
      <c r="E58" s="193">
        <v>44215</v>
      </c>
      <c r="F58" s="242">
        <v>59415800</v>
      </c>
      <c r="G58" s="194" t="s">
        <v>2</v>
      </c>
      <c r="H58" s="193">
        <f>_xlfn.XLOOKUP(B58,'[1]CONTRATOS '!$B$2:$B$679,'[1]CONTRATOS '!$AP$2:$AP$679)</f>
        <v>44469</v>
      </c>
      <c r="I58" s="17" t="s">
        <v>1</v>
      </c>
      <c r="J58" s="17" t="s">
        <v>45</v>
      </c>
      <c r="K58" s="146">
        <f>+L58/F58</f>
        <v>0.99606300007742044</v>
      </c>
      <c r="L58" s="242">
        <v>59181880</v>
      </c>
      <c r="M58" s="242">
        <f>+F58-L58</f>
        <v>233920</v>
      </c>
      <c r="N58" s="147">
        <v>0</v>
      </c>
      <c r="O58" s="147">
        <v>0</v>
      </c>
      <c r="P58" s="65">
        <v>0</v>
      </c>
      <c r="R58" s="280"/>
      <c r="S58" s="282"/>
      <c r="T58" s="282"/>
    </row>
    <row r="59" spans="1:20" ht="66" x14ac:dyDescent="0.25">
      <c r="A59" s="192" t="s">
        <v>6</v>
      </c>
      <c r="B59" s="17" t="s">
        <v>389</v>
      </c>
      <c r="C59" s="17" t="s">
        <v>388</v>
      </c>
      <c r="D59" s="192" t="s">
        <v>387</v>
      </c>
      <c r="E59" s="193">
        <v>44215</v>
      </c>
      <c r="F59" s="242">
        <v>59415800</v>
      </c>
      <c r="G59" s="194" t="s">
        <v>2</v>
      </c>
      <c r="H59" s="193">
        <f>_xlfn.XLOOKUP(B59,'[1]CONTRATOS '!$B$2:$B$679,'[1]CONTRATOS '!$AP$2:$AP$679)</f>
        <v>44469</v>
      </c>
      <c r="I59" s="17" t="s">
        <v>1</v>
      </c>
      <c r="J59" s="17" t="s">
        <v>45</v>
      </c>
      <c r="K59" s="146">
        <f>+L59/F59</f>
        <v>0.99212600015484098</v>
      </c>
      <c r="L59" s="242">
        <v>58947960</v>
      </c>
      <c r="M59" s="242">
        <f>+F59-L59</f>
        <v>467840</v>
      </c>
      <c r="N59" s="147">
        <v>0</v>
      </c>
      <c r="O59" s="147">
        <v>0</v>
      </c>
      <c r="P59" s="65">
        <v>0</v>
      </c>
      <c r="R59" s="280"/>
      <c r="S59" s="282"/>
      <c r="T59" s="282"/>
    </row>
    <row r="60" spans="1:20" ht="49.5" x14ac:dyDescent="0.25">
      <c r="A60" s="189" t="s">
        <v>6</v>
      </c>
      <c r="B60" s="19" t="s">
        <v>386</v>
      </c>
      <c r="C60" s="19" t="s">
        <v>385</v>
      </c>
      <c r="D60" s="189" t="s">
        <v>384</v>
      </c>
      <c r="E60" s="190">
        <v>44215</v>
      </c>
      <c r="F60" s="241">
        <v>68800698</v>
      </c>
      <c r="G60" s="191" t="s">
        <v>2</v>
      </c>
      <c r="H60" s="190">
        <f>_xlfn.XLOOKUP(B60,'[1]CONTRATOS '!$B$2:$B$679,'[1]CONTRATOS '!$AP$2:$AP$679)</f>
        <v>44469</v>
      </c>
      <c r="I60" s="19" t="s">
        <v>1</v>
      </c>
      <c r="J60" s="19" t="s">
        <v>106</v>
      </c>
      <c r="K60" s="144">
        <f>+L60/F60</f>
        <v>0.97674421849615534</v>
      </c>
      <c r="L60" s="241">
        <v>67200684</v>
      </c>
      <c r="M60" s="241">
        <f>+F60-L60</f>
        <v>1600014</v>
      </c>
      <c r="N60" s="145">
        <v>0</v>
      </c>
      <c r="O60" s="145">
        <v>0</v>
      </c>
      <c r="P60" s="63">
        <v>0</v>
      </c>
      <c r="R60" s="280"/>
      <c r="S60" s="282"/>
      <c r="T60" s="282"/>
    </row>
    <row r="61" spans="1:20" ht="49.5" x14ac:dyDescent="0.25">
      <c r="A61" s="189" t="s">
        <v>6</v>
      </c>
      <c r="B61" s="19" t="s">
        <v>383</v>
      </c>
      <c r="C61" s="19" t="s">
        <v>382</v>
      </c>
      <c r="D61" s="189" t="s">
        <v>381</v>
      </c>
      <c r="E61" s="190">
        <v>44215</v>
      </c>
      <c r="F61" s="241">
        <v>68800698</v>
      </c>
      <c r="G61" s="191" t="s">
        <v>2</v>
      </c>
      <c r="H61" s="190">
        <f>_xlfn.XLOOKUP(B61,'[1]CONTRATOS '!$B$2:$B$679,'[1]CONTRATOS '!$AP$2:$AP$679)</f>
        <v>44561</v>
      </c>
      <c r="I61" s="19" t="s">
        <v>1</v>
      </c>
      <c r="J61" s="19" t="s">
        <v>106</v>
      </c>
      <c r="K61" s="144">
        <f>+L61/(F61+P61)</f>
        <v>0.91228069713762783</v>
      </c>
      <c r="L61" s="241">
        <v>83200848</v>
      </c>
      <c r="M61" s="241">
        <f>+F61+P61-L61</f>
        <v>8000082</v>
      </c>
      <c r="N61" s="145">
        <v>0</v>
      </c>
      <c r="O61" s="145">
        <v>0</v>
      </c>
      <c r="P61" s="63">
        <v>22400232</v>
      </c>
      <c r="R61" s="280"/>
      <c r="S61" s="282"/>
      <c r="T61" s="282"/>
    </row>
    <row r="62" spans="1:20" ht="49.5" x14ac:dyDescent="0.25">
      <c r="A62" s="189" t="s">
        <v>6</v>
      </c>
      <c r="B62" s="19" t="s">
        <v>380</v>
      </c>
      <c r="C62" s="19" t="s">
        <v>379</v>
      </c>
      <c r="D62" s="189" t="s">
        <v>378</v>
      </c>
      <c r="E62" s="190">
        <v>44216</v>
      </c>
      <c r="F62" s="241">
        <v>55308150</v>
      </c>
      <c r="G62" s="191" t="s">
        <v>2</v>
      </c>
      <c r="H62" s="190">
        <f>_xlfn.XLOOKUP(B62,'[1]CONTRATOS '!$B$2:$B$679,'[1]CONTRATOS '!$AP$2:$AP$679)</f>
        <v>44561</v>
      </c>
      <c r="I62" s="19" t="s">
        <v>1</v>
      </c>
      <c r="J62" s="19" t="s">
        <v>106</v>
      </c>
      <c r="K62" s="144">
        <f>+L62/(F62+P62)</f>
        <v>0.91228068935939199</v>
      </c>
      <c r="L62" s="241">
        <v>67144532</v>
      </c>
      <c r="M62" s="241">
        <f>+F62+P62-L62</f>
        <v>6456206</v>
      </c>
      <c r="N62" s="145">
        <v>0</v>
      </c>
      <c r="O62" s="145">
        <v>0</v>
      </c>
      <c r="P62" s="63">
        <v>18292588</v>
      </c>
      <c r="R62" s="280"/>
      <c r="S62" s="282"/>
      <c r="T62" s="282"/>
    </row>
    <row r="63" spans="1:20" ht="33" x14ac:dyDescent="0.25">
      <c r="A63" s="189" t="s">
        <v>6</v>
      </c>
      <c r="B63" s="19" t="s">
        <v>377</v>
      </c>
      <c r="C63" s="19" t="s">
        <v>376</v>
      </c>
      <c r="D63" s="189" t="s">
        <v>375</v>
      </c>
      <c r="E63" s="190">
        <v>44215</v>
      </c>
      <c r="F63" s="241">
        <v>30175728</v>
      </c>
      <c r="G63" s="191" t="s">
        <v>2</v>
      </c>
      <c r="H63" s="190">
        <f>_xlfn.XLOOKUP(B63,'[1]CONTRATOS '!$B$2:$B$679,'[1]CONTRATOS '!$AP$2:$AP$679)</f>
        <v>44561</v>
      </c>
      <c r="I63" s="19" t="s">
        <v>1</v>
      </c>
      <c r="J63" s="19" t="s">
        <v>106</v>
      </c>
      <c r="K63" s="144">
        <f>+L63/(F63+P63)</f>
        <v>0.91202345555770459</v>
      </c>
      <c r="L63" s="241">
        <v>36374620</v>
      </c>
      <c r="M63" s="241">
        <f>+F63+P63-L63</f>
        <v>3508806</v>
      </c>
      <c r="N63" s="145">
        <v>0</v>
      </c>
      <c r="O63" s="145">
        <v>0</v>
      </c>
      <c r="P63" s="63">
        <v>9707698</v>
      </c>
      <c r="R63" s="280"/>
      <c r="S63" s="282"/>
      <c r="T63" s="282"/>
    </row>
    <row r="64" spans="1:20" ht="66" x14ac:dyDescent="0.25">
      <c r="A64" s="189" t="s">
        <v>6</v>
      </c>
      <c r="B64" s="19" t="s">
        <v>374</v>
      </c>
      <c r="C64" s="19" t="s">
        <v>373</v>
      </c>
      <c r="D64" s="189" t="s">
        <v>372</v>
      </c>
      <c r="E64" s="190">
        <v>44215</v>
      </c>
      <c r="F64" s="241">
        <v>109325094</v>
      </c>
      <c r="G64" s="191" t="s">
        <v>2</v>
      </c>
      <c r="H64" s="190">
        <f>_xlfn.XLOOKUP(B64,'[1]CONTRATOS '!$B$2:$B$679,'[1]CONTRATOS '!$AP$2:$AP$679)</f>
        <v>44469</v>
      </c>
      <c r="I64" s="19" t="s">
        <v>1</v>
      </c>
      <c r="J64" s="19" t="s">
        <v>371</v>
      </c>
      <c r="K64" s="144">
        <f>+L64/F64</f>
        <v>0.99212599808055046</v>
      </c>
      <c r="L64" s="241">
        <v>108464268</v>
      </c>
      <c r="M64" s="241">
        <f>+F64-L64</f>
        <v>860826</v>
      </c>
      <c r="N64" s="145">
        <v>0</v>
      </c>
      <c r="O64" s="145">
        <v>0</v>
      </c>
      <c r="P64" s="63">
        <v>0</v>
      </c>
      <c r="R64" s="280"/>
      <c r="S64" s="282"/>
      <c r="T64" s="282"/>
    </row>
    <row r="65" spans="1:20" ht="66" x14ac:dyDescent="0.25">
      <c r="A65" s="189" t="s">
        <v>6</v>
      </c>
      <c r="B65" s="19" t="s">
        <v>370</v>
      </c>
      <c r="C65" s="19" t="s">
        <v>369</v>
      </c>
      <c r="D65" s="189" t="s">
        <v>368</v>
      </c>
      <c r="E65" s="190">
        <v>44216</v>
      </c>
      <c r="F65" s="241">
        <v>34868177</v>
      </c>
      <c r="G65" s="191" t="s">
        <v>2</v>
      </c>
      <c r="H65" s="190">
        <f>_xlfn.XLOOKUP(B65,'[1]CONTRATOS '!$B$2:$B$679,'[1]CONTRATOS '!$AP$2:$AP$679)</f>
        <v>44561</v>
      </c>
      <c r="I65" s="19" t="s">
        <v>1</v>
      </c>
      <c r="J65" s="19" t="s">
        <v>367</v>
      </c>
      <c r="K65" s="144">
        <f>+L65/(F65+P65)</f>
        <v>0.91097921622056799</v>
      </c>
      <c r="L65" s="241">
        <v>41651881</v>
      </c>
      <c r="M65" s="241">
        <f>+F65+P65-L65</f>
        <v>4070217</v>
      </c>
      <c r="N65" s="145">
        <v>0</v>
      </c>
      <c r="O65" s="145">
        <v>0</v>
      </c>
      <c r="P65" s="63">
        <v>10853921</v>
      </c>
      <c r="R65" s="280"/>
      <c r="S65" s="282"/>
      <c r="T65" s="282"/>
    </row>
    <row r="66" spans="1:20" ht="99" x14ac:dyDescent="0.25">
      <c r="A66" s="189" t="s">
        <v>6</v>
      </c>
      <c r="B66" s="19" t="s">
        <v>366</v>
      </c>
      <c r="C66" s="19" t="s">
        <v>365</v>
      </c>
      <c r="D66" s="189" t="s">
        <v>364</v>
      </c>
      <c r="E66" s="190">
        <v>44215</v>
      </c>
      <c r="F66" s="241">
        <v>59415800</v>
      </c>
      <c r="G66" s="191" t="s">
        <v>2</v>
      </c>
      <c r="H66" s="190">
        <f>_xlfn.XLOOKUP(B66,'[1]CONTRATOS '!$B$2:$B$679,'[1]CONTRATOS '!$AP$2:$AP$679)</f>
        <v>44530</v>
      </c>
      <c r="I66" s="19" t="s">
        <v>1</v>
      </c>
      <c r="J66" s="19" t="s">
        <v>311</v>
      </c>
      <c r="K66" s="144">
        <f>+L66/(F66+P66)</f>
        <v>1</v>
      </c>
      <c r="L66" s="241">
        <v>72983190</v>
      </c>
      <c r="M66" s="241">
        <f>+F66+P66-L66</f>
        <v>0</v>
      </c>
      <c r="N66" s="145">
        <v>0</v>
      </c>
      <c r="O66" s="145">
        <v>0</v>
      </c>
      <c r="P66" s="63">
        <v>13567390</v>
      </c>
      <c r="R66" s="280"/>
      <c r="S66" s="282"/>
      <c r="T66" s="282"/>
    </row>
    <row r="67" spans="1:20" ht="49.5" x14ac:dyDescent="0.25">
      <c r="A67" s="189" t="s">
        <v>6</v>
      </c>
      <c r="B67" s="19" t="s">
        <v>363</v>
      </c>
      <c r="C67" s="19" t="s">
        <v>362</v>
      </c>
      <c r="D67" s="189" t="s">
        <v>361</v>
      </c>
      <c r="E67" s="190">
        <v>44218</v>
      </c>
      <c r="F67" s="241">
        <v>44632014</v>
      </c>
      <c r="G67" s="191" t="s">
        <v>2</v>
      </c>
      <c r="H67" s="190">
        <f>_xlfn.XLOOKUP(B67,'[1]CONTRATOS '!$B$2:$B$679,'[1]CONTRATOS '!$AP$2:$AP$679)</f>
        <v>44469</v>
      </c>
      <c r="I67" s="19" t="s">
        <v>1</v>
      </c>
      <c r="J67" s="19" t="s">
        <v>360</v>
      </c>
      <c r="K67" s="144">
        <f>+L67/F67</f>
        <v>0.93962289042121205</v>
      </c>
      <c r="L67" s="241">
        <v>41937262</v>
      </c>
      <c r="M67" s="241">
        <f>+F67-L67</f>
        <v>2694752</v>
      </c>
      <c r="N67" s="145">
        <v>0</v>
      </c>
      <c r="O67" s="145">
        <v>0</v>
      </c>
      <c r="P67" s="63">
        <v>0</v>
      </c>
      <c r="R67" s="280"/>
      <c r="S67" s="282"/>
      <c r="T67" s="282"/>
    </row>
    <row r="68" spans="1:20" ht="66" x14ac:dyDescent="0.25">
      <c r="A68" s="201" t="s">
        <v>6</v>
      </c>
      <c r="B68" s="3" t="s">
        <v>359</v>
      </c>
      <c r="C68" s="3" t="s">
        <v>358</v>
      </c>
      <c r="D68" s="201" t="s">
        <v>351</v>
      </c>
      <c r="E68" s="202">
        <v>44221</v>
      </c>
      <c r="F68" s="244">
        <v>36210882</v>
      </c>
      <c r="G68" s="203" t="s">
        <v>2</v>
      </c>
      <c r="H68" s="202">
        <v>44561</v>
      </c>
      <c r="I68" s="3" t="s">
        <v>1</v>
      </c>
      <c r="J68" s="3" t="s">
        <v>63</v>
      </c>
      <c r="K68" s="150">
        <f>+L68/F68</f>
        <v>0.88372097647331538</v>
      </c>
      <c r="L68" s="244">
        <v>32000316</v>
      </c>
      <c r="M68" s="244">
        <f>+F68-L68</f>
        <v>4210566</v>
      </c>
      <c r="N68" s="151">
        <v>0</v>
      </c>
      <c r="O68" s="151">
        <v>0</v>
      </c>
      <c r="P68" s="70">
        <v>0</v>
      </c>
      <c r="R68" s="280"/>
      <c r="S68" s="282"/>
      <c r="T68" s="282"/>
    </row>
    <row r="69" spans="1:20" ht="66" x14ac:dyDescent="0.25">
      <c r="A69" s="201" t="s">
        <v>6</v>
      </c>
      <c r="B69" s="3" t="s">
        <v>357</v>
      </c>
      <c r="C69" s="3" t="s">
        <v>356</v>
      </c>
      <c r="D69" s="201" t="s">
        <v>351</v>
      </c>
      <c r="E69" s="202">
        <v>44216</v>
      </c>
      <c r="F69" s="244">
        <v>36210882</v>
      </c>
      <c r="G69" s="203" t="s">
        <v>2</v>
      </c>
      <c r="H69" s="202">
        <v>44561</v>
      </c>
      <c r="I69" s="3" t="s">
        <v>1</v>
      </c>
      <c r="J69" s="3" t="s">
        <v>63</v>
      </c>
      <c r="K69" s="150">
        <f>+L69/F69</f>
        <v>0.8924418908106132</v>
      </c>
      <c r="L69" s="244">
        <v>32316108</v>
      </c>
      <c r="M69" s="244">
        <f>+F69-L69</f>
        <v>3894774</v>
      </c>
      <c r="N69" s="151">
        <v>0</v>
      </c>
      <c r="O69" s="151">
        <v>0</v>
      </c>
      <c r="P69" s="70">
        <v>0</v>
      </c>
      <c r="R69" s="280"/>
      <c r="S69" s="282"/>
      <c r="T69" s="282"/>
    </row>
    <row r="70" spans="1:20" ht="66" x14ac:dyDescent="0.25">
      <c r="A70" s="201" t="s">
        <v>6</v>
      </c>
      <c r="B70" s="3" t="s">
        <v>355</v>
      </c>
      <c r="C70" s="3" t="s">
        <v>354</v>
      </c>
      <c r="D70" s="201" t="s">
        <v>351</v>
      </c>
      <c r="E70" s="202">
        <v>44217</v>
      </c>
      <c r="F70" s="244">
        <v>36210882</v>
      </c>
      <c r="G70" s="203" t="s">
        <v>2</v>
      </c>
      <c r="H70" s="202">
        <v>44561</v>
      </c>
      <c r="I70" s="3" t="s">
        <v>1</v>
      </c>
      <c r="J70" s="3" t="s">
        <v>63</v>
      </c>
      <c r="K70" s="150">
        <f>+L70/F70</f>
        <v>0.90116280514791103</v>
      </c>
      <c r="L70" s="244">
        <v>32631900</v>
      </c>
      <c r="M70" s="244">
        <f>+F70-L70</f>
        <v>3578982</v>
      </c>
      <c r="N70" s="151">
        <v>0</v>
      </c>
      <c r="O70" s="151">
        <v>0</v>
      </c>
      <c r="P70" s="70">
        <v>0</v>
      </c>
      <c r="R70" s="280"/>
      <c r="S70" s="282"/>
      <c r="T70" s="282"/>
    </row>
    <row r="71" spans="1:20" ht="66" x14ac:dyDescent="0.25">
      <c r="A71" s="201" t="s">
        <v>6</v>
      </c>
      <c r="B71" s="3" t="s">
        <v>353</v>
      </c>
      <c r="C71" s="3" t="s">
        <v>352</v>
      </c>
      <c r="D71" s="201" t="s">
        <v>351</v>
      </c>
      <c r="E71" s="202">
        <v>44216</v>
      </c>
      <c r="F71" s="244">
        <v>36210882</v>
      </c>
      <c r="G71" s="203" t="s">
        <v>2</v>
      </c>
      <c r="H71" s="202">
        <v>44561</v>
      </c>
      <c r="I71" s="3" t="s">
        <v>1</v>
      </c>
      <c r="J71" s="3" t="s">
        <v>63</v>
      </c>
      <c r="K71" s="150">
        <f>+L71/F71</f>
        <v>0.90116280514791103</v>
      </c>
      <c r="L71" s="244">
        <v>32631900</v>
      </c>
      <c r="M71" s="244">
        <f>+F71-L71</f>
        <v>3578982</v>
      </c>
      <c r="N71" s="151">
        <v>0</v>
      </c>
      <c r="O71" s="151">
        <v>0</v>
      </c>
      <c r="P71" s="70">
        <v>0</v>
      </c>
      <c r="R71" s="280"/>
      <c r="S71" s="282"/>
      <c r="T71" s="282"/>
    </row>
    <row r="72" spans="1:20" ht="66" x14ac:dyDescent="0.25">
      <c r="A72" s="204" t="s">
        <v>6</v>
      </c>
      <c r="B72" s="135" t="s">
        <v>350</v>
      </c>
      <c r="C72" s="135" t="s">
        <v>349</v>
      </c>
      <c r="D72" s="204" t="s">
        <v>348</v>
      </c>
      <c r="E72" s="205">
        <v>44222</v>
      </c>
      <c r="F72" s="245">
        <v>66934015</v>
      </c>
      <c r="G72" s="206" t="s">
        <v>2</v>
      </c>
      <c r="H72" s="205">
        <f>_xlfn.XLOOKUP(B72,'[1]CONTRATOS '!$B$2:$B$679,'[1]CONTRATOS '!$AP$2:$AP$679)</f>
        <v>44530</v>
      </c>
      <c r="I72" s="135" t="s">
        <v>1</v>
      </c>
      <c r="J72" s="135" t="s">
        <v>121</v>
      </c>
      <c r="K72" s="152">
        <f t="shared" ref="K72:K82" si="7">+L72/(F72+P72)</f>
        <v>1</v>
      </c>
      <c r="L72" s="245">
        <v>81600834</v>
      </c>
      <c r="M72" s="245">
        <f t="shared" ref="M72:M82" si="8">+F72+P72-L72</f>
        <v>0</v>
      </c>
      <c r="N72" s="153">
        <v>0</v>
      </c>
      <c r="O72" s="153">
        <v>0</v>
      </c>
      <c r="P72" s="71">
        <v>14666819</v>
      </c>
      <c r="R72" s="280"/>
      <c r="S72" s="282"/>
      <c r="T72" s="282"/>
    </row>
    <row r="73" spans="1:20" ht="49.5" x14ac:dyDescent="0.25">
      <c r="A73" s="189" t="s">
        <v>6</v>
      </c>
      <c r="B73" s="19" t="s">
        <v>347</v>
      </c>
      <c r="C73" s="19" t="s">
        <v>346</v>
      </c>
      <c r="D73" s="189" t="s">
        <v>345</v>
      </c>
      <c r="E73" s="190">
        <v>44216</v>
      </c>
      <c r="F73" s="241">
        <v>30175728</v>
      </c>
      <c r="G73" s="191" t="s">
        <v>2</v>
      </c>
      <c r="H73" s="190">
        <f>_xlfn.XLOOKUP(B73,'[1]CONTRATOS '!$B$2:$B$679,'[1]CONTRATOS '!$AP$2:$AP$679)</f>
        <v>44561</v>
      </c>
      <c r="I73" s="19" t="s">
        <v>1</v>
      </c>
      <c r="J73" s="19" t="s">
        <v>106</v>
      </c>
      <c r="K73" s="144">
        <f t="shared" si="7"/>
        <v>0.91202345555770459</v>
      </c>
      <c r="L73" s="241">
        <v>36374620</v>
      </c>
      <c r="M73" s="241">
        <f t="shared" si="8"/>
        <v>3508806</v>
      </c>
      <c r="N73" s="145">
        <v>0</v>
      </c>
      <c r="O73" s="145">
        <v>0</v>
      </c>
      <c r="P73" s="63">
        <v>9707698</v>
      </c>
      <c r="R73" s="280"/>
      <c r="S73" s="282"/>
      <c r="T73" s="282"/>
    </row>
    <row r="74" spans="1:20" ht="82.5" x14ac:dyDescent="0.25">
      <c r="A74" s="204" t="s">
        <v>6</v>
      </c>
      <c r="B74" s="135" t="s">
        <v>344</v>
      </c>
      <c r="C74" s="135" t="s">
        <v>343</v>
      </c>
      <c r="D74" s="204" t="s">
        <v>342</v>
      </c>
      <c r="E74" s="205">
        <v>44218</v>
      </c>
      <c r="F74" s="245">
        <v>66934015</v>
      </c>
      <c r="G74" s="206" t="s">
        <v>2</v>
      </c>
      <c r="H74" s="205">
        <f>_xlfn.XLOOKUP(B74,'[1]CONTRATOS '!$B$2:$B$679,'[1]CONTRATOS '!$AP$2:$AP$679)</f>
        <v>44530</v>
      </c>
      <c r="I74" s="135" t="s">
        <v>1</v>
      </c>
      <c r="J74" s="135" t="s">
        <v>121</v>
      </c>
      <c r="K74" s="152">
        <f t="shared" si="7"/>
        <v>1</v>
      </c>
      <c r="L74" s="245">
        <v>81867503</v>
      </c>
      <c r="M74" s="245">
        <f t="shared" si="8"/>
        <v>0</v>
      </c>
      <c r="N74" s="153">
        <v>0</v>
      </c>
      <c r="O74" s="153">
        <v>0</v>
      </c>
      <c r="P74" s="71">
        <v>14933488</v>
      </c>
      <c r="R74" s="280"/>
      <c r="S74" s="282"/>
      <c r="T74" s="282"/>
    </row>
    <row r="75" spans="1:20" ht="82.5" x14ac:dyDescent="0.25">
      <c r="A75" s="198" t="s">
        <v>6</v>
      </c>
      <c r="B75" s="134" t="s">
        <v>341</v>
      </c>
      <c r="C75" s="134" t="s">
        <v>340</v>
      </c>
      <c r="D75" s="198" t="s">
        <v>339</v>
      </c>
      <c r="E75" s="199">
        <v>44216</v>
      </c>
      <c r="F75" s="239">
        <v>42274106</v>
      </c>
      <c r="G75" s="200" t="s">
        <v>2</v>
      </c>
      <c r="H75" s="199">
        <f>_xlfn.XLOOKUP(B75,'[1]CONTRATOS '!$B$2:$B$679,'[1]CONTRATOS '!$AP$2:$AP$679)</f>
        <v>44530</v>
      </c>
      <c r="I75" s="134" t="s">
        <v>1</v>
      </c>
      <c r="J75" s="134" t="s">
        <v>34</v>
      </c>
      <c r="K75" s="140">
        <f t="shared" si="7"/>
        <v>1</v>
      </c>
      <c r="L75" s="239">
        <v>52379472</v>
      </c>
      <c r="M75" s="239">
        <f t="shared" si="8"/>
        <v>0</v>
      </c>
      <c r="N75" s="141">
        <v>0</v>
      </c>
      <c r="O75" s="141">
        <v>0</v>
      </c>
      <c r="P75" s="62">
        <v>10105366</v>
      </c>
      <c r="R75" s="280"/>
      <c r="S75" s="282"/>
      <c r="T75" s="282"/>
    </row>
    <row r="76" spans="1:20" ht="82.5" x14ac:dyDescent="0.25">
      <c r="A76" s="204" t="s">
        <v>6</v>
      </c>
      <c r="B76" s="135" t="s">
        <v>338</v>
      </c>
      <c r="C76" s="135" t="s">
        <v>337</v>
      </c>
      <c r="D76" s="204" t="s">
        <v>336</v>
      </c>
      <c r="E76" s="205">
        <v>44221</v>
      </c>
      <c r="F76" s="245">
        <v>83225744</v>
      </c>
      <c r="G76" s="206" t="s">
        <v>2</v>
      </c>
      <c r="H76" s="205">
        <f>_xlfn.XLOOKUP(B76,'[1]CONTRATOS '!$B$2:$B$679,'[1]CONTRATOS '!$AP$2:$AP$679)</f>
        <v>44561</v>
      </c>
      <c r="I76" s="135" t="s">
        <v>1</v>
      </c>
      <c r="J76" s="135" t="s">
        <v>121</v>
      </c>
      <c r="K76" s="152">
        <f t="shared" si="7"/>
        <v>0.9104477583722983</v>
      </c>
      <c r="L76" s="245">
        <v>101130890</v>
      </c>
      <c r="M76" s="245">
        <f t="shared" si="8"/>
        <v>9947301</v>
      </c>
      <c r="N76" s="153">
        <v>0</v>
      </c>
      <c r="O76" s="153">
        <v>0</v>
      </c>
      <c r="P76" s="71">
        <v>27852447</v>
      </c>
      <c r="R76" s="280"/>
      <c r="S76" s="282"/>
      <c r="T76" s="282"/>
    </row>
    <row r="77" spans="1:20" ht="82.5" x14ac:dyDescent="0.25">
      <c r="A77" s="204" t="s">
        <v>6</v>
      </c>
      <c r="B77" s="135" t="s">
        <v>335</v>
      </c>
      <c r="C77" s="135" t="s">
        <v>334</v>
      </c>
      <c r="D77" s="204" t="s">
        <v>333</v>
      </c>
      <c r="E77" s="205">
        <v>44216</v>
      </c>
      <c r="F77" s="245">
        <v>83225744</v>
      </c>
      <c r="G77" s="206" t="s">
        <v>2</v>
      </c>
      <c r="H77" s="205">
        <f>_xlfn.XLOOKUP(B77,'[1]CONTRATOS '!$B$2:$B$679,'[1]CONTRATOS '!$AP$2:$AP$679)</f>
        <v>44561</v>
      </c>
      <c r="I77" s="135" t="s">
        <v>1</v>
      </c>
      <c r="J77" s="135" t="s">
        <v>121</v>
      </c>
      <c r="K77" s="152">
        <f t="shared" si="7"/>
        <v>0.91176470040365343</v>
      </c>
      <c r="L77" s="245">
        <v>102788770</v>
      </c>
      <c r="M77" s="245">
        <f t="shared" si="8"/>
        <v>9947301</v>
      </c>
      <c r="N77" s="153">
        <v>0</v>
      </c>
      <c r="O77" s="153">
        <v>0</v>
      </c>
      <c r="P77" s="71">
        <v>29510327</v>
      </c>
      <c r="R77" s="280"/>
      <c r="S77" s="282"/>
      <c r="T77" s="282"/>
    </row>
    <row r="78" spans="1:20" ht="82.5" x14ac:dyDescent="0.25">
      <c r="A78" s="204" t="s">
        <v>6</v>
      </c>
      <c r="B78" s="135" t="s">
        <v>332</v>
      </c>
      <c r="C78" s="135" t="s">
        <v>331</v>
      </c>
      <c r="D78" s="204" t="s">
        <v>330</v>
      </c>
      <c r="E78" s="205">
        <v>44217</v>
      </c>
      <c r="F78" s="245">
        <v>83225744</v>
      </c>
      <c r="G78" s="206" t="s">
        <v>2</v>
      </c>
      <c r="H78" s="205">
        <f>_xlfn.XLOOKUP(B78,'[1]CONTRATOS '!$B$2:$B$679,'[1]CONTRATOS '!$AP$2:$AP$679)</f>
        <v>44561</v>
      </c>
      <c r="I78" s="135" t="s">
        <v>1</v>
      </c>
      <c r="J78" s="135" t="s">
        <v>121</v>
      </c>
      <c r="K78" s="152">
        <f t="shared" si="7"/>
        <v>0.91097922458297287</v>
      </c>
      <c r="L78" s="245">
        <v>101794042</v>
      </c>
      <c r="M78" s="245">
        <f t="shared" si="8"/>
        <v>9947301</v>
      </c>
      <c r="N78" s="153">
        <v>0</v>
      </c>
      <c r="O78" s="153">
        <v>0</v>
      </c>
      <c r="P78" s="71">
        <v>28515599</v>
      </c>
      <c r="R78" s="280"/>
      <c r="S78" s="282"/>
      <c r="T78" s="282"/>
    </row>
    <row r="79" spans="1:20" ht="82.5" x14ac:dyDescent="0.25">
      <c r="A79" s="204" t="s">
        <v>6</v>
      </c>
      <c r="B79" s="135" t="s">
        <v>329</v>
      </c>
      <c r="C79" s="135" t="s">
        <v>328</v>
      </c>
      <c r="D79" s="204" t="s">
        <v>327</v>
      </c>
      <c r="E79" s="205">
        <v>44216</v>
      </c>
      <c r="F79" s="245">
        <v>83225744</v>
      </c>
      <c r="G79" s="206" t="s">
        <v>2</v>
      </c>
      <c r="H79" s="205">
        <f>_xlfn.XLOOKUP(B79,'[1]CONTRATOS '!$B$2:$B$679,'[1]CONTRATOS '!$AP$2:$AP$679)</f>
        <v>44561</v>
      </c>
      <c r="I79" s="135" t="s">
        <v>1</v>
      </c>
      <c r="J79" s="135" t="s">
        <v>121</v>
      </c>
      <c r="K79" s="152">
        <f t="shared" si="7"/>
        <v>0.91176470040365343</v>
      </c>
      <c r="L79" s="245">
        <v>102788770</v>
      </c>
      <c r="M79" s="245">
        <f t="shared" si="8"/>
        <v>9947301</v>
      </c>
      <c r="N79" s="153">
        <v>0</v>
      </c>
      <c r="O79" s="153">
        <v>0</v>
      </c>
      <c r="P79" s="71">
        <v>29510327</v>
      </c>
      <c r="R79" s="280"/>
      <c r="S79" s="282"/>
      <c r="T79" s="282"/>
    </row>
    <row r="80" spans="1:20" ht="99" x14ac:dyDescent="0.25">
      <c r="A80" s="204" t="s">
        <v>6</v>
      </c>
      <c r="B80" s="135" t="s">
        <v>326</v>
      </c>
      <c r="C80" s="135" t="s">
        <v>325</v>
      </c>
      <c r="D80" s="204" t="s">
        <v>324</v>
      </c>
      <c r="E80" s="205">
        <v>44216</v>
      </c>
      <c r="F80" s="245">
        <v>83225744</v>
      </c>
      <c r="G80" s="206" t="s">
        <v>2</v>
      </c>
      <c r="H80" s="205">
        <f>_xlfn.XLOOKUP(B80,'[1]CONTRATOS '!$B$2:$B$679,'[1]CONTRATOS '!$AP$2:$AP$679)</f>
        <v>44561</v>
      </c>
      <c r="I80" s="135" t="s">
        <v>1</v>
      </c>
      <c r="J80" s="135" t="s">
        <v>121</v>
      </c>
      <c r="K80" s="152">
        <f t="shared" si="7"/>
        <v>0.91176470040365343</v>
      </c>
      <c r="L80" s="245">
        <v>102788770</v>
      </c>
      <c r="M80" s="245">
        <f t="shared" si="8"/>
        <v>9947301</v>
      </c>
      <c r="N80" s="153">
        <v>0</v>
      </c>
      <c r="O80" s="153">
        <v>0</v>
      </c>
      <c r="P80" s="71">
        <v>29510327</v>
      </c>
      <c r="R80" s="280"/>
      <c r="S80" s="282"/>
      <c r="T80" s="282"/>
    </row>
    <row r="81" spans="1:20" ht="82.5" x14ac:dyDescent="0.25">
      <c r="A81" s="204" t="s">
        <v>6</v>
      </c>
      <c r="B81" s="135" t="s">
        <v>323</v>
      </c>
      <c r="C81" s="135" t="s">
        <v>322</v>
      </c>
      <c r="D81" s="204" t="s">
        <v>321</v>
      </c>
      <c r="E81" s="205">
        <v>44216</v>
      </c>
      <c r="F81" s="245">
        <v>83225744</v>
      </c>
      <c r="G81" s="206" t="s">
        <v>2</v>
      </c>
      <c r="H81" s="205">
        <f>_xlfn.XLOOKUP(B81,'[1]CONTRATOS '!$B$2:$B$679,'[1]CONTRATOS '!$AP$2:$AP$679)</f>
        <v>44561</v>
      </c>
      <c r="I81" s="135" t="s">
        <v>1</v>
      </c>
      <c r="J81" s="135" t="s">
        <v>121</v>
      </c>
      <c r="K81" s="152">
        <f t="shared" si="7"/>
        <v>0.91176470040365343</v>
      </c>
      <c r="L81" s="245">
        <v>102788770</v>
      </c>
      <c r="M81" s="245">
        <f t="shared" si="8"/>
        <v>9947301</v>
      </c>
      <c r="N81" s="153">
        <v>0</v>
      </c>
      <c r="O81" s="153">
        <v>0</v>
      </c>
      <c r="P81" s="71">
        <v>29510327</v>
      </c>
      <c r="R81" s="280"/>
      <c r="S81" s="282"/>
      <c r="T81" s="282"/>
    </row>
    <row r="82" spans="1:20" ht="82.5" x14ac:dyDescent="0.25">
      <c r="A82" s="204" t="s">
        <v>6</v>
      </c>
      <c r="B82" s="135" t="s">
        <v>320</v>
      </c>
      <c r="C82" s="135" t="s">
        <v>319</v>
      </c>
      <c r="D82" s="204" t="s">
        <v>318</v>
      </c>
      <c r="E82" s="205">
        <v>44217</v>
      </c>
      <c r="F82" s="245">
        <v>83225744</v>
      </c>
      <c r="G82" s="206" t="s">
        <v>2</v>
      </c>
      <c r="H82" s="205">
        <f>_xlfn.XLOOKUP(B82,'[1]CONTRATOS '!$B$2:$B$679,'[1]CONTRATOS '!$AP$2:$AP$679)</f>
        <v>44561</v>
      </c>
      <c r="I82" s="135" t="s">
        <v>1</v>
      </c>
      <c r="J82" s="135" t="s">
        <v>121</v>
      </c>
      <c r="K82" s="152">
        <f t="shared" si="7"/>
        <v>0.91097922458297287</v>
      </c>
      <c r="L82" s="245">
        <v>101794042</v>
      </c>
      <c r="M82" s="245">
        <f t="shared" si="8"/>
        <v>9947301</v>
      </c>
      <c r="N82" s="153">
        <v>0</v>
      </c>
      <c r="O82" s="153">
        <v>0</v>
      </c>
      <c r="P82" s="71">
        <v>28515599</v>
      </c>
      <c r="R82" s="280"/>
      <c r="S82" s="282"/>
      <c r="T82" s="282"/>
    </row>
    <row r="83" spans="1:20" ht="82.5" x14ac:dyDescent="0.25">
      <c r="A83" s="204" t="s">
        <v>6</v>
      </c>
      <c r="B83" s="135" t="s">
        <v>317</v>
      </c>
      <c r="C83" s="135" t="s">
        <v>316</v>
      </c>
      <c r="D83" s="204" t="s">
        <v>315</v>
      </c>
      <c r="E83" s="205">
        <v>44216</v>
      </c>
      <c r="F83" s="245">
        <v>83225744</v>
      </c>
      <c r="G83" s="206" t="s">
        <v>2</v>
      </c>
      <c r="H83" s="205">
        <f>_xlfn.XLOOKUP(B83,'[1]CONTRATOS '!$B$2:$B$679,'[1]CONTRATOS '!$AP$2:$AP$679)</f>
        <v>44469</v>
      </c>
      <c r="I83" s="135" t="s">
        <v>1</v>
      </c>
      <c r="J83" s="135" t="s">
        <v>121</v>
      </c>
      <c r="K83" s="152">
        <f>+L83/F83</f>
        <v>0.26294792870821315</v>
      </c>
      <c r="L83" s="245">
        <v>21884037</v>
      </c>
      <c r="M83" s="245">
        <f>+F83-L83</f>
        <v>61341707</v>
      </c>
      <c r="N83" s="153">
        <v>0</v>
      </c>
      <c r="O83" s="153">
        <v>0</v>
      </c>
      <c r="P83" s="71">
        <v>0</v>
      </c>
      <c r="R83" s="280"/>
      <c r="S83" s="282"/>
      <c r="T83" s="282"/>
    </row>
    <row r="84" spans="1:20" ht="82.5" x14ac:dyDescent="0.25">
      <c r="A84" s="189" t="s">
        <v>6</v>
      </c>
      <c r="B84" s="19" t="s">
        <v>314</v>
      </c>
      <c r="C84" s="19" t="s">
        <v>313</v>
      </c>
      <c r="D84" s="189" t="s">
        <v>312</v>
      </c>
      <c r="E84" s="190">
        <v>44216</v>
      </c>
      <c r="F84" s="241">
        <v>86747096</v>
      </c>
      <c r="G84" s="191" t="s">
        <v>2</v>
      </c>
      <c r="H84" s="190">
        <f>_xlfn.XLOOKUP(B84,'[1]CONTRATOS '!$B$2:$B$679,'[1]CONTRATOS '!$AP$2:$AP$679)</f>
        <v>44561</v>
      </c>
      <c r="I84" s="19" t="s">
        <v>1</v>
      </c>
      <c r="J84" s="19" t="s">
        <v>311</v>
      </c>
      <c r="K84" s="144">
        <f>+L84/(F84+P84)</f>
        <v>0.91176470588235292</v>
      </c>
      <c r="L84" s="241">
        <v>105872440</v>
      </c>
      <c r="M84" s="241">
        <f>+F84+P84-L84</f>
        <v>10245720</v>
      </c>
      <c r="N84" s="145">
        <v>0</v>
      </c>
      <c r="O84" s="145">
        <v>0</v>
      </c>
      <c r="P84" s="63">
        <v>29371064</v>
      </c>
      <c r="R84" s="280"/>
      <c r="S84" s="282"/>
      <c r="T84" s="282"/>
    </row>
    <row r="85" spans="1:20" ht="33" x14ac:dyDescent="0.25">
      <c r="A85" s="198" t="s">
        <v>6</v>
      </c>
      <c r="B85" s="134" t="s">
        <v>310</v>
      </c>
      <c r="C85" s="134" t="s">
        <v>309</v>
      </c>
      <c r="D85" s="198" t="s">
        <v>308</v>
      </c>
      <c r="E85" s="199">
        <v>44217</v>
      </c>
      <c r="F85" s="239">
        <v>42274106</v>
      </c>
      <c r="G85" s="200" t="s">
        <v>2</v>
      </c>
      <c r="H85" s="199">
        <f>_xlfn.XLOOKUP(B85,'[1]CONTRATOS '!$B$2:$B$679,'[1]CONTRATOS '!$AP$2:$AP$679)</f>
        <v>44530</v>
      </c>
      <c r="I85" s="134" t="s">
        <v>1</v>
      </c>
      <c r="J85" s="134" t="s">
        <v>34</v>
      </c>
      <c r="K85" s="140">
        <f>+L85/(F85+P85)</f>
        <v>0.92580633793038059</v>
      </c>
      <c r="L85" s="239">
        <v>48337321</v>
      </c>
      <c r="M85" s="239">
        <f>+F85+P85-L85</f>
        <v>3873729</v>
      </c>
      <c r="N85" s="141">
        <v>1</v>
      </c>
      <c r="O85" s="141">
        <v>0</v>
      </c>
      <c r="P85" s="62">
        <v>9936944</v>
      </c>
      <c r="R85" s="280"/>
      <c r="S85" s="282"/>
      <c r="T85" s="282"/>
    </row>
    <row r="86" spans="1:20" ht="49.5" x14ac:dyDescent="0.25">
      <c r="A86" s="189" t="s">
        <v>6</v>
      </c>
      <c r="B86" s="19" t="s">
        <v>307</v>
      </c>
      <c r="C86" s="19" t="s">
        <v>306</v>
      </c>
      <c r="D86" s="189" t="s">
        <v>271</v>
      </c>
      <c r="E86" s="190">
        <v>44216</v>
      </c>
      <c r="F86" s="241">
        <v>40234306</v>
      </c>
      <c r="G86" s="191" t="s">
        <v>2</v>
      </c>
      <c r="H86" s="190">
        <v>44561</v>
      </c>
      <c r="I86" s="19" t="s">
        <v>1</v>
      </c>
      <c r="J86" s="19" t="s">
        <v>63</v>
      </c>
      <c r="K86" s="144">
        <f t="shared" ref="K86:K103" si="9">+L86/F86</f>
        <v>0.89244188777606848</v>
      </c>
      <c r="L86" s="241">
        <v>35906780</v>
      </c>
      <c r="M86" s="241">
        <f t="shared" ref="M86:M103" si="10">+F86-L86</f>
        <v>4327526</v>
      </c>
      <c r="N86" s="145">
        <v>0</v>
      </c>
      <c r="O86" s="145">
        <v>0</v>
      </c>
      <c r="P86" s="63">
        <v>0</v>
      </c>
      <c r="R86" s="280"/>
      <c r="S86" s="282"/>
      <c r="T86" s="282"/>
    </row>
    <row r="87" spans="1:20" ht="49.5" x14ac:dyDescent="0.25">
      <c r="A87" s="189" t="s">
        <v>6</v>
      </c>
      <c r="B87" s="19" t="s">
        <v>305</v>
      </c>
      <c r="C87" s="19" t="s">
        <v>304</v>
      </c>
      <c r="D87" s="189" t="s">
        <v>271</v>
      </c>
      <c r="E87" s="190">
        <v>44217</v>
      </c>
      <c r="F87" s="241">
        <v>40234306</v>
      </c>
      <c r="G87" s="191" t="s">
        <v>2</v>
      </c>
      <c r="H87" s="190">
        <v>44561</v>
      </c>
      <c r="I87" s="19" t="s">
        <v>1</v>
      </c>
      <c r="J87" s="19" t="s">
        <v>63</v>
      </c>
      <c r="K87" s="144">
        <f t="shared" si="9"/>
        <v>0.89244188777606848</v>
      </c>
      <c r="L87" s="241">
        <v>35906780</v>
      </c>
      <c r="M87" s="241">
        <f t="shared" si="10"/>
        <v>4327526</v>
      </c>
      <c r="N87" s="145">
        <v>0</v>
      </c>
      <c r="O87" s="145">
        <v>0</v>
      </c>
      <c r="P87" s="63">
        <v>0</v>
      </c>
      <c r="R87" s="280"/>
      <c r="S87" s="282"/>
      <c r="T87" s="282"/>
    </row>
    <row r="88" spans="1:20" ht="49.5" x14ac:dyDescent="0.25">
      <c r="A88" s="189" t="s">
        <v>6</v>
      </c>
      <c r="B88" s="19" t="s">
        <v>303</v>
      </c>
      <c r="C88" s="19" t="s">
        <v>302</v>
      </c>
      <c r="D88" s="189" t="s">
        <v>271</v>
      </c>
      <c r="E88" s="190">
        <v>44217</v>
      </c>
      <c r="F88" s="241">
        <v>40234306</v>
      </c>
      <c r="G88" s="191" t="s">
        <v>2</v>
      </c>
      <c r="H88" s="190">
        <v>44561</v>
      </c>
      <c r="I88" s="19" t="s">
        <v>1</v>
      </c>
      <c r="J88" s="19" t="s">
        <v>63</v>
      </c>
      <c r="K88" s="144">
        <f t="shared" si="9"/>
        <v>0.89244188777606848</v>
      </c>
      <c r="L88" s="241">
        <v>35906780</v>
      </c>
      <c r="M88" s="241">
        <f t="shared" si="10"/>
        <v>4327526</v>
      </c>
      <c r="N88" s="145">
        <v>0</v>
      </c>
      <c r="O88" s="145">
        <v>0</v>
      </c>
      <c r="P88" s="63">
        <v>0</v>
      </c>
      <c r="R88" s="280"/>
      <c r="S88" s="282"/>
      <c r="T88" s="282"/>
    </row>
    <row r="89" spans="1:20" ht="49.5" x14ac:dyDescent="0.25">
      <c r="A89" s="189" t="s">
        <v>6</v>
      </c>
      <c r="B89" s="19" t="s">
        <v>301</v>
      </c>
      <c r="C89" s="19" t="s">
        <v>300</v>
      </c>
      <c r="D89" s="189" t="s">
        <v>271</v>
      </c>
      <c r="E89" s="190">
        <v>44217</v>
      </c>
      <c r="F89" s="241">
        <v>40234306</v>
      </c>
      <c r="G89" s="191" t="s">
        <v>2</v>
      </c>
      <c r="H89" s="190">
        <v>44561</v>
      </c>
      <c r="I89" s="19" t="s">
        <v>1</v>
      </c>
      <c r="J89" s="19" t="s">
        <v>63</v>
      </c>
      <c r="K89" s="144">
        <f t="shared" si="9"/>
        <v>0.89244188777606848</v>
      </c>
      <c r="L89" s="241">
        <v>35906780</v>
      </c>
      <c r="M89" s="241">
        <f t="shared" si="10"/>
        <v>4327526</v>
      </c>
      <c r="N89" s="145">
        <v>0</v>
      </c>
      <c r="O89" s="145">
        <v>0</v>
      </c>
      <c r="P89" s="63">
        <v>0</v>
      </c>
      <c r="R89" s="280"/>
      <c r="S89" s="282"/>
      <c r="T89" s="282"/>
    </row>
    <row r="90" spans="1:20" ht="49.5" x14ac:dyDescent="0.25">
      <c r="A90" s="189" t="s">
        <v>6</v>
      </c>
      <c r="B90" s="19" t="s">
        <v>299</v>
      </c>
      <c r="C90" s="19" t="s">
        <v>298</v>
      </c>
      <c r="D90" s="189" t="s">
        <v>271</v>
      </c>
      <c r="E90" s="190">
        <v>44217</v>
      </c>
      <c r="F90" s="241">
        <v>40234306</v>
      </c>
      <c r="G90" s="191" t="s">
        <v>2</v>
      </c>
      <c r="H90" s="190">
        <v>44561</v>
      </c>
      <c r="I90" s="19" t="s">
        <v>1</v>
      </c>
      <c r="J90" s="19" t="s">
        <v>63</v>
      </c>
      <c r="K90" s="144">
        <f t="shared" si="9"/>
        <v>0.89244188777606848</v>
      </c>
      <c r="L90" s="241">
        <v>35906780</v>
      </c>
      <c r="M90" s="241">
        <f t="shared" si="10"/>
        <v>4327526</v>
      </c>
      <c r="N90" s="145">
        <v>0</v>
      </c>
      <c r="O90" s="145">
        <v>0</v>
      </c>
      <c r="P90" s="63">
        <v>0</v>
      </c>
      <c r="R90" s="280"/>
      <c r="S90" s="282"/>
      <c r="T90" s="282"/>
    </row>
    <row r="91" spans="1:20" ht="49.5" x14ac:dyDescent="0.25">
      <c r="A91" s="189" t="s">
        <v>6</v>
      </c>
      <c r="B91" s="19" t="s">
        <v>297</v>
      </c>
      <c r="C91" s="19" t="s">
        <v>296</v>
      </c>
      <c r="D91" s="189" t="s">
        <v>271</v>
      </c>
      <c r="E91" s="190">
        <v>44217</v>
      </c>
      <c r="F91" s="241">
        <v>40234306</v>
      </c>
      <c r="G91" s="191" t="s">
        <v>2</v>
      </c>
      <c r="H91" s="190">
        <v>44561</v>
      </c>
      <c r="I91" s="19" t="s">
        <v>1</v>
      </c>
      <c r="J91" s="19" t="s">
        <v>63</v>
      </c>
      <c r="K91" s="144">
        <f t="shared" si="9"/>
        <v>0.89244188777606848</v>
      </c>
      <c r="L91" s="241">
        <v>35906780</v>
      </c>
      <c r="M91" s="241">
        <f t="shared" si="10"/>
        <v>4327526</v>
      </c>
      <c r="N91" s="145">
        <v>0</v>
      </c>
      <c r="O91" s="145">
        <v>0</v>
      </c>
      <c r="P91" s="63">
        <v>0</v>
      </c>
      <c r="R91" s="280"/>
      <c r="S91" s="282"/>
      <c r="T91" s="282"/>
    </row>
    <row r="92" spans="1:20" ht="49.5" x14ac:dyDescent="0.25">
      <c r="A92" s="189" t="s">
        <v>6</v>
      </c>
      <c r="B92" s="19" t="s">
        <v>295</v>
      </c>
      <c r="C92" s="19" t="s">
        <v>294</v>
      </c>
      <c r="D92" s="189" t="s">
        <v>271</v>
      </c>
      <c r="E92" s="190">
        <v>44217</v>
      </c>
      <c r="F92" s="241">
        <v>40234306</v>
      </c>
      <c r="G92" s="191" t="s">
        <v>2</v>
      </c>
      <c r="H92" s="190">
        <v>44561</v>
      </c>
      <c r="I92" s="19" t="s">
        <v>1</v>
      </c>
      <c r="J92" s="19" t="s">
        <v>63</v>
      </c>
      <c r="K92" s="144">
        <f t="shared" si="9"/>
        <v>0.89244188777606848</v>
      </c>
      <c r="L92" s="241">
        <v>35906780</v>
      </c>
      <c r="M92" s="241">
        <f t="shared" si="10"/>
        <v>4327526</v>
      </c>
      <c r="N92" s="145">
        <v>0</v>
      </c>
      <c r="O92" s="145">
        <v>0</v>
      </c>
      <c r="P92" s="63">
        <v>0</v>
      </c>
      <c r="R92" s="280"/>
      <c r="S92" s="282"/>
      <c r="T92" s="282"/>
    </row>
    <row r="93" spans="1:20" ht="49.5" x14ac:dyDescent="0.25">
      <c r="A93" s="189" t="s">
        <v>6</v>
      </c>
      <c r="B93" s="19" t="s">
        <v>293</v>
      </c>
      <c r="C93" s="19" t="s">
        <v>292</v>
      </c>
      <c r="D93" s="189" t="s">
        <v>271</v>
      </c>
      <c r="E93" s="190">
        <v>44218</v>
      </c>
      <c r="F93" s="241">
        <v>40234306</v>
      </c>
      <c r="G93" s="191" t="s">
        <v>2</v>
      </c>
      <c r="H93" s="190">
        <v>44561</v>
      </c>
      <c r="I93" s="19" t="s">
        <v>1</v>
      </c>
      <c r="J93" s="19" t="s">
        <v>63</v>
      </c>
      <c r="K93" s="144">
        <f t="shared" si="9"/>
        <v>0.89244188777606848</v>
      </c>
      <c r="L93" s="241">
        <v>35906780</v>
      </c>
      <c r="M93" s="241">
        <f t="shared" si="10"/>
        <v>4327526</v>
      </c>
      <c r="N93" s="145">
        <v>0</v>
      </c>
      <c r="O93" s="145">
        <v>0</v>
      </c>
      <c r="P93" s="63">
        <v>0</v>
      </c>
      <c r="R93" s="280"/>
      <c r="S93" s="282"/>
      <c r="T93" s="282"/>
    </row>
    <row r="94" spans="1:20" ht="49.5" x14ac:dyDescent="0.25">
      <c r="A94" s="189" t="s">
        <v>6</v>
      </c>
      <c r="B94" s="19" t="s">
        <v>291</v>
      </c>
      <c r="C94" s="19" t="s">
        <v>290</v>
      </c>
      <c r="D94" s="189" t="s">
        <v>271</v>
      </c>
      <c r="E94" s="190">
        <v>44218</v>
      </c>
      <c r="F94" s="241">
        <v>40234306</v>
      </c>
      <c r="G94" s="191" t="s">
        <v>2</v>
      </c>
      <c r="H94" s="190">
        <v>44561</v>
      </c>
      <c r="I94" s="19" t="s">
        <v>1</v>
      </c>
      <c r="J94" s="19" t="s">
        <v>63</v>
      </c>
      <c r="K94" s="144">
        <f t="shared" si="9"/>
        <v>0.89244188777606848</v>
      </c>
      <c r="L94" s="241">
        <v>35906780</v>
      </c>
      <c r="M94" s="241">
        <f t="shared" si="10"/>
        <v>4327526</v>
      </c>
      <c r="N94" s="145">
        <v>0</v>
      </c>
      <c r="O94" s="145">
        <v>0</v>
      </c>
      <c r="P94" s="63">
        <v>0</v>
      </c>
      <c r="R94" s="280"/>
      <c r="S94" s="282"/>
      <c r="T94" s="282"/>
    </row>
    <row r="95" spans="1:20" ht="49.5" x14ac:dyDescent="0.25">
      <c r="A95" s="189" t="s">
        <v>6</v>
      </c>
      <c r="B95" s="19" t="s">
        <v>289</v>
      </c>
      <c r="C95" s="19" t="s">
        <v>288</v>
      </c>
      <c r="D95" s="189" t="s">
        <v>271</v>
      </c>
      <c r="E95" s="190">
        <v>44217</v>
      </c>
      <c r="F95" s="241">
        <v>40234306</v>
      </c>
      <c r="G95" s="191" t="s">
        <v>2</v>
      </c>
      <c r="H95" s="190">
        <v>44561</v>
      </c>
      <c r="I95" s="19" t="s">
        <v>1</v>
      </c>
      <c r="J95" s="19" t="s">
        <v>63</v>
      </c>
      <c r="K95" s="144">
        <f t="shared" si="9"/>
        <v>0.89244188777606848</v>
      </c>
      <c r="L95" s="241">
        <v>35906780</v>
      </c>
      <c r="M95" s="241">
        <f t="shared" si="10"/>
        <v>4327526</v>
      </c>
      <c r="N95" s="145">
        <v>0</v>
      </c>
      <c r="O95" s="145">
        <v>0</v>
      </c>
      <c r="P95" s="63">
        <v>0</v>
      </c>
      <c r="R95" s="280"/>
      <c r="S95" s="282"/>
      <c r="T95" s="282"/>
    </row>
    <row r="96" spans="1:20" ht="49.5" x14ac:dyDescent="0.25">
      <c r="A96" s="189" t="s">
        <v>6</v>
      </c>
      <c r="B96" s="19" t="s">
        <v>287</v>
      </c>
      <c r="C96" s="19" t="s">
        <v>286</v>
      </c>
      <c r="D96" s="189" t="s">
        <v>271</v>
      </c>
      <c r="E96" s="190">
        <v>44217</v>
      </c>
      <c r="F96" s="241">
        <v>40234306</v>
      </c>
      <c r="G96" s="191" t="s">
        <v>2</v>
      </c>
      <c r="H96" s="190">
        <v>44561</v>
      </c>
      <c r="I96" s="19" t="s">
        <v>1</v>
      </c>
      <c r="J96" s="19" t="s">
        <v>63</v>
      </c>
      <c r="K96" s="144">
        <f t="shared" si="9"/>
        <v>0.89244188777606848</v>
      </c>
      <c r="L96" s="241">
        <v>35906780</v>
      </c>
      <c r="M96" s="241">
        <f t="shared" si="10"/>
        <v>4327526</v>
      </c>
      <c r="N96" s="145">
        <v>0</v>
      </c>
      <c r="O96" s="145">
        <v>0</v>
      </c>
      <c r="P96" s="63">
        <v>0</v>
      </c>
      <c r="R96" s="280"/>
      <c r="S96" s="282"/>
      <c r="T96" s="282"/>
    </row>
    <row r="97" spans="1:20" ht="49.5" x14ac:dyDescent="0.25">
      <c r="A97" s="189" t="s">
        <v>6</v>
      </c>
      <c r="B97" s="19" t="s">
        <v>285</v>
      </c>
      <c r="C97" s="19" t="s">
        <v>284</v>
      </c>
      <c r="D97" s="189" t="s">
        <v>271</v>
      </c>
      <c r="E97" s="190">
        <v>44217</v>
      </c>
      <c r="F97" s="241">
        <v>40234306</v>
      </c>
      <c r="G97" s="191" t="s">
        <v>2</v>
      </c>
      <c r="H97" s="190">
        <v>44561</v>
      </c>
      <c r="I97" s="19" t="s">
        <v>1</v>
      </c>
      <c r="J97" s="19" t="s">
        <v>63</v>
      </c>
      <c r="K97" s="144">
        <f t="shared" si="9"/>
        <v>0.89244188777606848</v>
      </c>
      <c r="L97" s="241">
        <v>35906780</v>
      </c>
      <c r="M97" s="241">
        <f t="shared" si="10"/>
        <v>4327526</v>
      </c>
      <c r="N97" s="145">
        <v>0</v>
      </c>
      <c r="O97" s="145">
        <v>0</v>
      </c>
      <c r="P97" s="63">
        <v>0</v>
      </c>
      <c r="R97" s="280"/>
      <c r="S97" s="282"/>
      <c r="T97" s="282"/>
    </row>
    <row r="98" spans="1:20" ht="49.5" x14ac:dyDescent="0.25">
      <c r="A98" s="189" t="s">
        <v>6</v>
      </c>
      <c r="B98" s="19" t="s">
        <v>283</v>
      </c>
      <c r="C98" s="19" t="s">
        <v>282</v>
      </c>
      <c r="D98" s="189" t="s">
        <v>271</v>
      </c>
      <c r="E98" s="190">
        <v>44217</v>
      </c>
      <c r="F98" s="241">
        <v>40234306</v>
      </c>
      <c r="G98" s="191" t="s">
        <v>2</v>
      </c>
      <c r="H98" s="190">
        <v>44561</v>
      </c>
      <c r="I98" s="19" t="s">
        <v>1</v>
      </c>
      <c r="J98" s="19" t="s">
        <v>63</v>
      </c>
      <c r="K98" s="144">
        <f t="shared" si="9"/>
        <v>0.89244188777606848</v>
      </c>
      <c r="L98" s="241">
        <v>35906780</v>
      </c>
      <c r="M98" s="241">
        <f t="shared" si="10"/>
        <v>4327526</v>
      </c>
      <c r="N98" s="145">
        <v>0</v>
      </c>
      <c r="O98" s="145">
        <v>0</v>
      </c>
      <c r="P98" s="63">
        <v>0</v>
      </c>
      <c r="R98" s="280"/>
      <c r="S98" s="282"/>
      <c r="T98" s="282"/>
    </row>
    <row r="99" spans="1:20" ht="49.5" x14ac:dyDescent="0.25">
      <c r="A99" s="189" t="s">
        <v>6</v>
      </c>
      <c r="B99" s="19" t="s">
        <v>281</v>
      </c>
      <c r="C99" s="19" t="s">
        <v>280</v>
      </c>
      <c r="D99" s="189" t="s">
        <v>271</v>
      </c>
      <c r="E99" s="190">
        <v>44217</v>
      </c>
      <c r="F99" s="241">
        <v>40234306</v>
      </c>
      <c r="G99" s="191" t="s">
        <v>2</v>
      </c>
      <c r="H99" s="190">
        <v>44561</v>
      </c>
      <c r="I99" s="19" t="s">
        <v>1</v>
      </c>
      <c r="J99" s="19" t="s">
        <v>63</v>
      </c>
      <c r="K99" s="144">
        <f t="shared" si="9"/>
        <v>0.89244188777606848</v>
      </c>
      <c r="L99" s="241">
        <v>35906780</v>
      </c>
      <c r="M99" s="241">
        <f t="shared" si="10"/>
        <v>4327526</v>
      </c>
      <c r="N99" s="145">
        <v>0</v>
      </c>
      <c r="O99" s="145">
        <v>0</v>
      </c>
      <c r="P99" s="63">
        <v>0</v>
      </c>
      <c r="R99" s="280"/>
      <c r="S99" s="282"/>
      <c r="T99" s="282"/>
    </row>
    <row r="100" spans="1:20" ht="49.5" x14ac:dyDescent="0.25">
      <c r="A100" s="189" t="s">
        <v>6</v>
      </c>
      <c r="B100" s="19" t="s">
        <v>279</v>
      </c>
      <c r="C100" s="19" t="s">
        <v>278</v>
      </c>
      <c r="D100" s="189" t="s">
        <v>271</v>
      </c>
      <c r="E100" s="190">
        <v>44217</v>
      </c>
      <c r="F100" s="241">
        <v>40234306</v>
      </c>
      <c r="G100" s="191" t="s">
        <v>2</v>
      </c>
      <c r="H100" s="190">
        <v>44561</v>
      </c>
      <c r="I100" s="19" t="s">
        <v>1</v>
      </c>
      <c r="J100" s="19" t="s">
        <v>63</v>
      </c>
      <c r="K100" s="144">
        <f t="shared" si="9"/>
        <v>0.89244188777606848</v>
      </c>
      <c r="L100" s="241">
        <v>35906780</v>
      </c>
      <c r="M100" s="241">
        <f t="shared" si="10"/>
        <v>4327526</v>
      </c>
      <c r="N100" s="145">
        <v>0</v>
      </c>
      <c r="O100" s="145">
        <v>0</v>
      </c>
      <c r="P100" s="63">
        <v>0</v>
      </c>
      <c r="R100" s="280"/>
      <c r="S100" s="282"/>
      <c r="T100" s="282"/>
    </row>
    <row r="101" spans="1:20" ht="49.5" x14ac:dyDescent="0.25">
      <c r="A101" s="189" t="s">
        <v>6</v>
      </c>
      <c r="B101" s="19" t="s">
        <v>277</v>
      </c>
      <c r="C101" s="19" t="s">
        <v>276</v>
      </c>
      <c r="D101" s="189" t="s">
        <v>271</v>
      </c>
      <c r="E101" s="190">
        <v>44217</v>
      </c>
      <c r="F101" s="241">
        <v>40234306</v>
      </c>
      <c r="G101" s="191" t="s">
        <v>2</v>
      </c>
      <c r="H101" s="190">
        <v>44561</v>
      </c>
      <c r="I101" s="19" t="s">
        <v>1</v>
      </c>
      <c r="J101" s="19" t="s">
        <v>63</v>
      </c>
      <c r="K101" s="144">
        <f t="shared" si="9"/>
        <v>0.89244188777606848</v>
      </c>
      <c r="L101" s="241">
        <v>35906780</v>
      </c>
      <c r="M101" s="241">
        <f t="shared" si="10"/>
        <v>4327526</v>
      </c>
      <c r="N101" s="145">
        <v>0</v>
      </c>
      <c r="O101" s="145">
        <v>0</v>
      </c>
      <c r="P101" s="63">
        <v>0</v>
      </c>
      <c r="R101" s="280"/>
      <c r="S101" s="282"/>
      <c r="T101" s="282"/>
    </row>
    <row r="102" spans="1:20" ht="49.5" x14ac:dyDescent="0.25">
      <c r="A102" s="189" t="s">
        <v>6</v>
      </c>
      <c r="B102" s="19" t="s">
        <v>275</v>
      </c>
      <c r="C102" s="19" t="s">
        <v>274</v>
      </c>
      <c r="D102" s="189" t="s">
        <v>271</v>
      </c>
      <c r="E102" s="190">
        <v>44217</v>
      </c>
      <c r="F102" s="241">
        <v>40234306</v>
      </c>
      <c r="G102" s="191" t="s">
        <v>2</v>
      </c>
      <c r="H102" s="190">
        <v>44561</v>
      </c>
      <c r="I102" s="19" t="s">
        <v>1</v>
      </c>
      <c r="J102" s="19" t="s">
        <v>63</v>
      </c>
      <c r="K102" s="144">
        <f t="shared" si="9"/>
        <v>0.89244188777606848</v>
      </c>
      <c r="L102" s="241">
        <v>35906780</v>
      </c>
      <c r="M102" s="241">
        <f t="shared" si="10"/>
        <v>4327526</v>
      </c>
      <c r="N102" s="145">
        <v>0</v>
      </c>
      <c r="O102" s="145">
        <v>0</v>
      </c>
      <c r="P102" s="63">
        <v>0</v>
      </c>
      <c r="R102" s="280"/>
      <c r="S102" s="282"/>
      <c r="T102" s="282"/>
    </row>
    <row r="103" spans="1:20" ht="49.5" x14ac:dyDescent="0.25">
      <c r="A103" s="189" t="s">
        <v>6</v>
      </c>
      <c r="B103" s="19" t="s">
        <v>273</v>
      </c>
      <c r="C103" s="19" t="s">
        <v>272</v>
      </c>
      <c r="D103" s="189" t="s">
        <v>271</v>
      </c>
      <c r="E103" s="190">
        <v>44217</v>
      </c>
      <c r="F103" s="241">
        <v>40234306</v>
      </c>
      <c r="G103" s="191" t="s">
        <v>2</v>
      </c>
      <c r="H103" s="190">
        <v>44561</v>
      </c>
      <c r="I103" s="19" t="s">
        <v>1</v>
      </c>
      <c r="J103" s="19" t="s">
        <v>63</v>
      </c>
      <c r="K103" s="144">
        <f t="shared" si="9"/>
        <v>0.89244188777606848</v>
      </c>
      <c r="L103" s="241">
        <v>35906780</v>
      </c>
      <c r="M103" s="241">
        <f t="shared" si="10"/>
        <v>4327526</v>
      </c>
      <c r="N103" s="145">
        <v>0</v>
      </c>
      <c r="O103" s="145">
        <v>0</v>
      </c>
      <c r="P103" s="63">
        <v>0</v>
      </c>
      <c r="R103" s="280"/>
      <c r="S103" s="282"/>
      <c r="T103" s="282"/>
    </row>
    <row r="104" spans="1:20" ht="82.5" x14ac:dyDescent="0.25">
      <c r="A104" s="204" t="s">
        <v>6</v>
      </c>
      <c r="B104" s="135" t="s">
        <v>270</v>
      </c>
      <c r="C104" s="135" t="s">
        <v>269</v>
      </c>
      <c r="D104" s="204" t="s">
        <v>268</v>
      </c>
      <c r="E104" s="205">
        <v>44218</v>
      </c>
      <c r="F104" s="245">
        <v>83225744</v>
      </c>
      <c r="G104" s="206" t="s">
        <v>2</v>
      </c>
      <c r="H104" s="205">
        <f>_xlfn.XLOOKUP(B104,'[1]CONTRATOS '!$B$2:$B$679,'[1]CONTRATOS '!$AP$2:$AP$679)</f>
        <v>44561</v>
      </c>
      <c r="I104" s="135" t="s">
        <v>1</v>
      </c>
      <c r="J104" s="135" t="s">
        <v>121</v>
      </c>
      <c r="K104" s="152">
        <f>+L104/(F104+P104)</f>
        <v>0.91176470040365343</v>
      </c>
      <c r="L104" s="245">
        <v>102788770</v>
      </c>
      <c r="M104" s="245">
        <f>+F104+P104-L104</f>
        <v>9947301</v>
      </c>
      <c r="N104" s="153">
        <v>0</v>
      </c>
      <c r="O104" s="153">
        <v>0</v>
      </c>
      <c r="P104" s="71">
        <v>29510327</v>
      </c>
      <c r="R104" s="280"/>
      <c r="S104" s="282"/>
      <c r="T104" s="282"/>
    </row>
    <row r="105" spans="1:20" ht="82.5" x14ac:dyDescent="0.25">
      <c r="A105" s="204" t="s">
        <v>6</v>
      </c>
      <c r="B105" s="135" t="s">
        <v>267</v>
      </c>
      <c r="C105" s="135" t="s">
        <v>266</v>
      </c>
      <c r="D105" s="204" t="s">
        <v>265</v>
      </c>
      <c r="E105" s="205">
        <v>44217</v>
      </c>
      <c r="F105" s="245">
        <v>83225744</v>
      </c>
      <c r="G105" s="206" t="s">
        <v>2</v>
      </c>
      <c r="H105" s="205">
        <f>_xlfn.XLOOKUP(B105,'[1]CONTRATOS '!$B$2:$B$679,'[1]CONTRATOS '!$AP$2:$AP$679)</f>
        <v>44561</v>
      </c>
      <c r="I105" s="135" t="s">
        <v>1</v>
      </c>
      <c r="J105" s="135" t="s">
        <v>121</v>
      </c>
      <c r="K105" s="152">
        <f>+L105/(F105+P105)</f>
        <v>0.91097922458297287</v>
      </c>
      <c r="L105" s="245">
        <v>101794042</v>
      </c>
      <c r="M105" s="245">
        <f>+F105+P105-L105</f>
        <v>9947301</v>
      </c>
      <c r="N105" s="153">
        <v>0</v>
      </c>
      <c r="O105" s="153">
        <v>0</v>
      </c>
      <c r="P105" s="71">
        <v>28515599</v>
      </c>
      <c r="R105" s="280"/>
      <c r="S105" s="282"/>
      <c r="T105" s="282"/>
    </row>
    <row r="106" spans="1:20" ht="82.5" x14ac:dyDescent="0.25">
      <c r="A106" s="204" t="s">
        <v>6</v>
      </c>
      <c r="B106" s="135" t="s">
        <v>264</v>
      </c>
      <c r="C106" s="135" t="s">
        <v>263</v>
      </c>
      <c r="D106" s="204" t="s">
        <v>262</v>
      </c>
      <c r="E106" s="205">
        <v>44219</v>
      </c>
      <c r="F106" s="245">
        <v>83225744</v>
      </c>
      <c r="G106" s="206" t="s">
        <v>2</v>
      </c>
      <c r="H106" s="205">
        <f>_xlfn.XLOOKUP(B106,'[1]CONTRATOS '!$B$2:$B$679,'[1]CONTRATOS '!$AP$2:$AP$679)</f>
        <v>44561</v>
      </c>
      <c r="I106" s="135" t="s">
        <v>1</v>
      </c>
      <c r="J106" s="135" t="s">
        <v>121</v>
      </c>
      <c r="K106" s="152">
        <f>+L106/(F106+P106)</f>
        <v>0.91097922458297287</v>
      </c>
      <c r="L106" s="245">
        <v>101794042</v>
      </c>
      <c r="M106" s="245">
        <f>+F106+P106-L106</f>
        <v>9947301</v>
      </c>
      <c r="N106" s="153">
        <v>0</v>
      </c>
      <c r="O106" s="153">
        <v>0</v>
      </c>
      <c r="P106" s="71">
        <v>28515599</v>
      </c>
      <c r="R106" s="280"/>
      <c r="S106" s="282"/>
      <c r="T106" s="282"/>
    </row>
    <row r="107" spans="1:20" ht="82.5" x14ac:dyDescent="0.25">
      <c r="A107" s="204" t="s">
        <v>6</v>
      </c>
      <c r="B107" s="135" t="s">
        <v>261</v>
      </c>
      <c r="C107" s="135" t="s">
        <v>260</v>
      </c>
      <c r="D107" s="204" t="s">
        <v>259</v>
      </c>
      <c r="E107" s="205">
        <v>44217</v>
      </c>
      <c r="F107" s="245">
        <v>83225744</v>
      </c>
      <c r="G107" s="206" t="s">
        <v>2</v>
      </c>
      <c r="H107" s="205">
        <f>_xlfn.XLOOKUP(B107,'[1]CONTRATOS '!$B$2:$B$679,'[1]CONTRATOS '!$AP$2:$AP$679)</f>
        <v>44391</v>
      </c>
      <c r="I107" s="135" t="s">
        <v>1</v>
      </c>
      <c r="J107" s="135" t="s">
        <v>121</v>
      </c>
      <c r="K107" s="152">
        <f>+L107/F107</f>
        <v>0.69322695390983824</v>
      </c>
      <c r="L107" s="245">
        <v>57694329</v>
      </c>
      <c r="M107" s="245">
        <f>+F107-L107</f>
        <v>25531415</v>
      </c>
      <c r="N107" s="153">
        <v>0</v>
      </c>
      <c r="O107" s="153">
        <v>0</v>
      </c>
      <c r="P107" s="71">
        <v>0</v>
      </c>
      <c r="R107" s="280"/>
      <c r="S107" s="282"/>
      <c r="T107" s="282"/>
    </row>
    <row r="108" spans="1:20" ht="82.5" x14ac:dyDescent="0.25">
      <c r="A108" s="192" t="s">
        <v>6</v>
      </c>
      <c r="B108" s="17" t="s">
        <v>258</v>
      </c>
      <c r="C108" s="17" t="s">
        <v>257</v>
      </c>
      <c r="D108" s="192" t="s">
        <v>256</v>
      </c>
      <c r="E108" s="193">
        <v>44217</v>
      </c>
      <c r="F108" s="242">
        <v>38026102</v>
      </c>
      <c r="G108" s="194" t="s">
        <v>2</v>
      </c>
      <c r="H108" s="193">
        <f>_xlfn.XLOOKUP(B108,'[1]CONTRATOS '!$B$2:$B$679,'[1]CONTRATOS '!$AP$2:$AP$679)</f>
        <v>44561</v>
      </c>
      <c r="I108" s="17" t="s">
        <v>1</v>
      </c>
      <c r="J108" s="17" t="s">
        <v>45</v>
      </c>
      <c r="K108" s="146">
        <f>+L108/(F108+P108)</f>
        <v>0.91202345914679361</v>
      </c>
      <c r="L108" s="242">
        <v>46559519</v>
      </c>
      <c r="M108" s="242">
        <f>+F108+P108-L108</f>
        <v>4491272</v>
      </c>
      <c r="N108" s="147">
        <v>0</v>
      </c>
      <c r="O108" s="147">
        <v>0</v>
      </c>
      <c r="P108" s="65">
        <v>13024689</v>
      </c>
      <c r="R108" s="280"/>
      <c r="S108" s="282"/>
      <c r="T108" s="282"/>
    </row>
    <row r="109" spans="1:20" ht="49.5" x14ac:dyDescent="0.25">
      <c r="A109" s="192" t="s">
        <v>6</v>
      </c>
      <c r="B109" s="17" t="s">
        <v>255</v>
      </c>
      <c r="C109" s="17" t="s">
        <v>254</v>
      </c>
      <c r="D109" s="192" t="s">
        <v>253</v>
      </c>
      <c r="E109" s="193">
        <v>44218</v>
      </c>
      <c r="F109" s="242">
        <v>38026102</v>
      </c>
      <c r="G109" s="194" t="s">
        <v>2</v>
      </c>
      <c r="H109" s="193">
        <f>_xlfn.XLOOKUP(B109,'[1]CONTRATOS '!$B$2:$B$679,'[1]CONTRATOS '!$AP$2:$AP$679)</f>
        <v>44530</v>
      </c>
      <c r="I109" s="17" t="s">
        <v>1</v>
      </c>
      <c r="J109" s="17" t="s">
        <v>45</v>
      </c>
      <c r="K109" s="146">
        <f>+L109/(F109+P109)</f>
        <v>1</v>
      </c>
      <c r="L109" s="242">
        <v>46409810</v>
      </c>
      <c r="M109" s="242">
        <f>+F109+P109-L109</f>
        <v>0</v>
      </c>
      <c r="N109" s="147">
        <v>0</v>
      </c>
      <c r="O109" s="147">
        <v>0</v>
      </c>
      <c r="P109" s="65">
        <v>8383708</v>
      </c>
      <c r="R109" s="280"/>
      <c r="S109" s="282"/>
      <c r="T109" s="282"/>
    </row>
    <row r="110" spans="1:20" ht="66" x14ac:dyDescent="0.25">
      <c r="A110" s="192" t="s">
        <v>6</v>
      </c>
      <c r="B110" s="17" t="s">
        <v>252</v>
      </c>
      <c r="C110" s="17" t="s">
        <v>251</v>
      </c>
      <c r="D110" s="192" t="s">
        <v>250</v>
      </c>
      <c r="E110" s="193">
        <v>44218</v>
      </c>
      <c r="F110" s="242">
        <v>67734022</v>
      </c>
      <c r="G110" s="194" t="s">
        <v>2</v>
      </c>
      <c r="H110" s="193">
        <f>_xlfn.XLOOKUP(B110,'[1]CONTRATOS '!$B$2:$B$679,'[1]CONTRATOS '!$AP$2:$AP$679)</f>
        <v>44530</v>
      </c>
      <c r="I110" s="17" t="s">
        <v>1</v>
      </c>
      <c r="J110" s="17" t="s">
        <v>45</v>
      </c>
      <c r="K110" s="146">
        <f>+L110/(F110+P110)</f>
        <v>1</v>
      </c>
      <c r="L110" s="242">
        <v>81867503</v>
      </c>
      <c r="M110" s="242">
        <f>+F110+P110-L110</f>
        <v>0</v>
      </c>
      <c r="N110" s="147">
        <v>0</v>
      </c>
      <c r="O110" s="147">
        <v>0</v>
      </c>
      <c r="P110" s="65">
        <v>14133481</v>
      </c>
      <c r="R110" s="280"/>
      <c r="S110" s="282"/>
      <c r="T110" s="282"/>
    </row>
    <row r="111" spans="1:20" ht="82.5" x14ac:dyDescent="0.25">
      <c r="A111" s="192" t="s">
        <v>6</v>
      </c>
      <c r="B111" s="17" t="s">
        <v>249</v>
      </c>
      <c r="C111" s="17" t="s">
        <v>248</v>
      </c>
      <c r="D111" s="192" t="s">
        <v>247</v>
      </c>
      <c r="E111" s="193">
        <v>44217</v>
      </c>
      <c r="F111" s="242">
        <v>38026102</v>
      </c>
      <c r="G111" s="194" t="s">
        <v>2</v>
      </c>
      <c r="H111" s="193">
        <f>_xlfn.XLOOKUP(B111,'[1]CONTRATOS '!$B$2:$B$679,'[1]CONTRATOS '!$AP$2:$AP$679)</f>
        <v>44469</v>
      </c>
      <c r="I111" s="17" t="s">
        <v>1</v>
      </c>
      <c r="J111" s="17" t="s">
        <v>45</v>
      </c>
      <c r="K111" s="146">
        <f>+L111/F111</f>
        <v>0.98425197513013563</v>
      </c>
      <c r="L111" s="242">
        <v>37427266</v>
      </c>
      <c r="M111" s="242">
        <f>+F111-L111</f>
        <v>598836</v>
      </c>
      <c r="N111" s="147">
        <v>0</v>
      </c>
      <c r="O111" s="147">
        <v>0</v>
      </c>
      <c r="P111" s="65">
        <v>0</v>
      </c>
      <c r="R111" s="280"/>
      <c r="S111" s="282"/>
      <c r="T111" s="282"/>
    </row>
    <row r="112" spans="1:20" ht="82.5" x14ac:dyDescent="0.25">
      <c r="A112" s="192" t="s">
        <v>6</v>
      </c>
      <c r="B112" s="17" t="s">
        <v>246</v>
      </c>
      <c r="C112" s="17" t="s">
        <v>245</v>
      </c>
      <c r="D112" s="192" t="s">
        <v>244</v>
      </c>
      <c r="E112" s="193">
        <v>44218</v>
      </c>
      <c r="F112" s="242">
        <v>59415800</v>
      </c>
      <c r="G112" s="194" t="s">
        <v>2</v>
      </c>
      <c r="H112" s="193">
        <f>_xlfn.XLOOKUP(B112,'[1]CONTRATOS '!$B$2:$B$679,'[1]CONTRATOS '!$AP$2:$AP$679)</f>
        <v>44469</v>
      </c>
      <c r="I112" s="17" t="s">
        <v>1</v>
      </c>
      <c r="J112" s="17" t="s">
        <v>45</v>
      </c>
      <c r="K112" s="146">
        <f>+L112/F112</f>
        <v>0.97244100054194338</v>
      </c>
      <c r="L112" s="242">
        <v>57778360</v>
      </c>
      <c r="M112" s="242">
        <f>+F112-L112</f>
        <v>1637440</v>
      </c>
      <c r="N112" s="147">
        <v>0</v>
      </c>
      <c r="O112" s="147">
        <v>0</v>
      </c>
      <c r="P112" s="65">
        <v>0</v>
      </c>
      <c r="R112" s="280"/>
      <c r="S112" s="282"/>
      <c r="T112" s="282"/>
    </row>
    <row r="113" spans="1:20" ht="82.5" x14ac:dyDescent="0.25">
      <c r="A113" s="204" t="s">
        <v>6</v>
      </c>
      <c r="B113" s="135" t="s">
        <v>243</v>
      </c>
      <c r="C113" s="135" t="s">
        <v>242</v>
      </c>
      <c r="D113" s="204" t="s">
        <v>241</v>
      </c>
      <c r="E113" s="205">
        <v>44218</v>
      </c>
      <c r="F113" s="245">
        <v>83225744</v>
      </c>
      <c r="G113" s="206" t="s">
        <v>2</v>
      </c>
      <c r="H113" s="205">
        <f>_xlfn.XLOOKUP(B113,'[1]CONTRATOS '!$B$2:$B$679,'[1]CONTRATOS '!$AP$2:$AP$679)</f>
        <v>44561</v>
      </c>
      <c r="I113" s="135" t="s">
        <v>1</v>
      </c>
      <c r="J113" s="135" t="s">
        <v>121</v>
      </c>
      <c r="K113" s="152">
        <f t="shared" ref="K113:K118" si="11">+L113/(F113+P113)</f>
        <v>0.91071428234833307</v>
      </c>
      <c r="L113" s="245">
        <v>101462466</v>
      </c>
      <c r="M113" s="245">
        <f t="shared" ref="M113:M118" si="12">+F113+P113-L113</f>
        <v>9947301</v>
      </c>
      <c r="N113" s="153">
        <v>0</v>
      </c>
      <c r="O113" s="153">
        <v>0</v>
      </c>
      <c r="P113" s="71">
        <v>28184023</v>
      </c>
      <c r="R113" s="280"/>
      <c r="S113" s="282"/>
      <c r="T113" s="282"/>
    </row>
    <row r="114" spans="1:20" ht="66" x14ac:dyDescent="0.25">
      <c r="A114" s="198" t="s">
        <v>6</v>
      </c>
      <c r="B114" s="134" t="s">
        <v>240</v>
      </c>
      <c r="C114" s="134" t="s">
        <v>239</v>
      </c>
      <c r="D114" s="198" t="s">
        <v>238</v>
      </c>
      <c r="E114" s="199">
        <v>44218</v>
      </c>
      <c r="F114" s="239">
        <v>37576975</v>
      </c>
      <c r="G114" s="200" t="s">
        <v>2</v>
      </c>
      <c r="H114" s="199">
        <f>_xlfn.XLOOKUP(B114,'[1]CONTRATOS '!$B$2:$B$679,'[1]CONTRATOS '!$AP$2:$AP$679)</f>
        <v>44561</v>
      </c>
      <c r="I114" s="134" t="s">
        <v>1</v>
      </c>
      <c r="J114" s="134" t="s">
        <v>34</v>
      </c>
      <c r="K114" s="140">
        <f t="shared" si="11"/>
        <v>0.91097922766322925</v>
      </c>
      <c r="L114" s="239">
        <v>45960683</v>
      </c>
      <c r="M114" s="239">
        <f t="shared" si="12"/>
        <v>4491272</v>
      </c>
      <c r="N114" s="141">
        <v>0</v>
      </c>
      <c r="O114" s="141">
        <v>0</v>
      </c>
      <c r="P114" s="62">
        <v>12874980</v>
      </c>
      <c r="R114" s="280"/>
      <c r="S114" s="282"/>
      <c r="T114" s="282"/>
    </row>
    <row r="115" spans="1:20" ht="66" x14ac:dyDescent="0.25">
      <c r="A115" s="198" t="s">
        <v>6</v>
      </c>
      <c r="B115" s="134" t="s">
        <v>237</v>
      </c>
      <c r="C115" s="134" t="s">
        <v>236</v>
      </c>
      <c r="D115" s="198" t="s">
        <v>233</v>
      </c>
      <c r="E115" s="199">
        <v>44219</v>
      </c>
      <c r="F115" s="239">
        <v>54016914</v>
      </c>
      <c r="G115" s="200" t="s">
        <v>2</v>
      </c>
      <c r="H115" s="199">
        <f>_xlfn.XLOOKUP(B115,'[1]CONTRATOS '!$B$2:$B$679,'[1]CONTRATOS '!$AP$2:$AP$679)</f>
        <v>44530</v>
      </c>
      <c r="I115" s="134" t="s">
        <v>1</v>
      </c>
      <c r="J115" s="134" t="s">
        <v>34</v>
      </c>
      <c r="K115" s="140">
        <f t="shared" si="11"/>
        <v>1</v>
      </c>
      <c r="L115" s="239">
        <v>66068502</v>
      </c>
      <c r="M115" s="239">
        <f t="shared" si="12"/>
        <v>0</v>
      </c>
      <c r="N115" s="141">
        <v>0</v>
      </c>
      <c r="O115" s="141">
        <v>0</v>
      </c>
      <c r="P115" s="62">
        <v>12051588</v>
      </c>
      <c r="R115" s="280"/>
      <c r="S115" s="282"/>
      <c r="T115" s="282"/>
    </row>
    <row r="116" spans="1:20" ht="66" x14ac:dyDescent="0.25">
      <c r="A116" s="198" t="s">
        <v>6</v>
      </c>
      <c r="B116" s="134" t="s">
        <v>235</v>
      </c>
      <c r="C116" s="134" t="s">
        <v>234</v>
      </c>
      <c r="D116" s="198" t="s">
        <v>233</v>
      </c>
      <c r="E116" s="199">
        <v>44221</v>
      </c>
      <c r="F116" s="239">
        <v>54016914</v>
      </c>
      <c r="G116" s="200" t="s">
        <v>2</v>
      </c>
      <c r="H116" s="199">
        <f>_xlfn.XLOOKUP(B116,'[1]CONTRATOS '!$B$2:$B$679,'[1]CONTRATOS '!$AP$2:$AP$679)</f>
        <v>44530</v>
      </c>
      <c r="I116" s="134" t="s">
        <v>1</v>
      </c>
      <c r="J116" s="134" t="s">
        <v>34</v>
      </c>
      <c r="K116" s="140">
        <f t="shared" si="11"/>
        <v>1</v>
      </c>
      <c r="L116" s="239">
        <v>66068502</v>
      </c>
      <c r="M116" s="239">
        <f t="shared" si="12"/>
        <v>0</v>
      </c>
      <c r="N116" s="141">
        <v>0</v>
      </c>
      <c r="O116" s="141">
        <v>0</v>
      </c>
      <c r="P116" s="62">
        <v>12051588</v>
      </c>
      <c r="R116" s="280"/>
      <c r="S116" s="282"/>
      <c r="T116" s="282"/>
    </row>
    <row r="117" spans="1:20" ht="66" x14ac:dyDescent="0.25">
      <c r="A117" s="198" t="s">
        <v>6</v>
      </c>
      <c r="B117" s="134" t="s">
        <v>232</v>
      </c>
      <c r="C117" s="134" t="s">
        <v>231</v>
      </c>
      <c r="D117" s="198" t="s">
        <v>38</v>
      </c>
      <c r="E117" s="199">
        <v>44224</v>
      </c>
      <c r="F117" s="239">
        <v>58714040</v>
      </c>
      <c r="G117" s="200" t="s">
        <v>2</v>
      </c>
      <c r="H117" s="199">
        <f>_xlfn.XLOOKUP(B117,'[1]CONTRATOS '!$B$2:$B$679,'[1]CONTRATOS '!$AP$2:$AP$679)</f>
        <v>44530</v>
      </c>
      <c r="I117" s="134" t="s">
        <v>1</v>
      </c>
      <c r="J117" s="134" t="s">
        <v>30</v>
      </c>
      <c r="K117" s="140">
        <f t="shared" si="11"/>
        <v>1</v>
      </c>
      <c r="L117" s="239">
        <v>70877910</v>
      </c>
      <c r="M117" s="239">
        <f t="shared" si="12"/>
        <v>0</v>
      </c>
      <c r="N117" s="141">
        <v>0</v>
      </c>
      <c r="O117" s="141">
        <v>0</v>
      </c>
      <c r="P117" s="62">
        <v>12163870</v>
      </c>
      <c r="R117" s="280"/>
      <c r="S117" s="282"/>
      <c r="T117" s="282"/>
    </row>
    <row r="118" spans="1:20" ht="66" x14ac:dyDescent="0.25">
      <c r="A118" s="198" t="s">
        <v>6</v>
      </c>
      <c r="B118" s="134" t="s">
        <v>230</v>
      </c>
      <c r="C118" s="134" t="s">
        <v>229</v>
      </c>
      <c r="D118" s="198" t="s">
        <v>38</v>
      </c>
      <c r="E118" s="199">
        <v>44224</v>
      </c>
      <c r="F118" s="239">
        <v>58714040</v>
      </c>
      <c r="G118" s="200" t="s">
        <v>2</v>
      </c>
      <c r="H118" s="199">
        <f>_xlfn.XLOOKUP(B118,'[1]CONTRATOS '!$B$2:$B$679,'[1]CONTRATOS '!$AP$2:$AP$679)</f>
        <v>44530</v>
      </c>
      <c r="I118" s="134" t="s">
        <v>1</v>
      </c>
      <c r="J118" s="134" t="s">
        <v>30</v>
      </c>
      <c r="K118" s="140">
        <f t="shared" si="11"/>
        <v>1</v>
      </c>
      <c r="L118" s="239">
        <v>70877910</v>
      </c>
      <c r="M118" s="239">
        <f t="shared" si="12"/>
        <v>0</v>
      </c>
      <c r="N118" s="141">
        <v>0</v>
      </c>
      <c r="O118" s="141">
        <v>0</v>
      </c>
      <c r="P118" s="62">
        <v>12163870</v>
      </c>
      <c r="R118" s="280"/>
      <c r="S118" s="282"/>
      <c r="T118" s="282"/>
    </row>
    <row r="119" spans="1:20" ht="49.5" x14ac:dyDescent="0.25">
      <c r="A119" s="189" t="s">
        <v>6</v>
      </c>
      <c r="B119" s="19" t="s">
        <v>228</v>
      </c>
      <c r="C119" s="19" t="s">
        <v>227</v>
      </c>
      <c r="D119" s="189" t="s">
        <v>224</v>
      </c>
      <c r="E119" s="190">
        <v>44219</v>
      </c>
      <c r="F119" s="241">
        <v>40000386</v>
      </c>
      <c r="G119" s="191" t="s">
        <v>2</v>
      </c>
      <c r="H119" s="190">
        <f>_xlfn.XLOOKUP(B119,'[1]CONTRATOS '!$B$2:$B$679,'[1]CONTRATOS '!$AP$2:$AP$679)</f>
        <v>44530</v>
      </c>
      <c r="I119" s="19" t="s">
        <v>1</v>
      </c>
      <c r="J119" s="19" t="s">
        <v>110</v>
      </c>
      <c r="K119" s="144">
        <f>+L119/F119</f>
        <v>0.88888877222334806</v>
      </c>
      <c r="L119" s="241">
        <v>35555894</v>
      </c>
      <c r="M119" s="241">
        <f>+F119-L119</f>
        <v>4444492</v>
      </c>
      <c r="N119" s="145">
        <v>0</v>
      </c>
      <c r="O119" s="145">
        <v>0</v>
      </c>
      <c r="P119" s="63">
        <v>0</v>
      </c>
      <c r="R119" s="280"/>
      <c r="S119" s="282"/>
      <c r="T119" s="282"/>
    </row>
    <row r="120" spans="1:20" ht="49.5" x14ac:dyDescent="0.25">
      <c r="A120" s="189" t="s">
        <v>6</v>
      </c>
      <c r="B120" s="19" t="s">
        <v>226</v>
      </c>
      <c r="C120" s="19" t="s">
        <v>225</v>
      </c>
      <c r="D120" s="189" t="s">
        <v>224</v>
      </c>
      <c r="E120" s="190">
        <v>44222</v>
      </c>
      <c r="F120" s="241">
        <v>40000386</v>
      </c>
      <c r="G120" s="191" t="s">
        <v>2</v>
      </c>
      <c r="H120" s="190">
        <f>_xlfn.XLOOKUP(B120,'[1]CONTRATOS '!$B$2:$B$679,'[1]CONTRATOS '!$AP$2:$AP$679)</f>
        <v>44530</v>
      </c>
      <c r="I120" s="19" t="s">
        <v>1</v>
      </c>
      <c r="J120" s="19" t="s">
        <v>110</v>
      </c>
      <c r="K120" s="144">
        <f>+L120/F120</f>
        <v>0.89473686578924516</v>
      </c>
      <c r="L120" s="241">
        <v>35789820</v>
      </c>
      <c r="M120" s="241">
        <f>+F120-L120</f>
        <v>4210566</v>
      </c>
      <c r="N120" s="145">
        <v>0</v>
      </c>
      <c r="O120" s="145">
        <v>0</v>
      </c>
      <c r="P120" s="63">
        <v>0</v>
      </c>
      <c r="R120" s="280"/>
      <c r="S120" s="282"/>
      <c r="T120" s="282"/>
    </row>
    <row r="121" spans="1:20" ht="49.5" x14ac:dyDescent="0.25">
      <c r="A121" s="189" t="s">
        <v>6</v>
      </c>
      <c r="B121" s="19" t="s">
        <v>223</v>
      </c>
      <c r="C121" s="19" t="s">
        <v>222</v>
      </c>
      <c r="D121" s="189" t="s">
        <v>221</v>
      </c>
      <c r="E121" s="190">
        <v>44221</v>
      </c>
      <c r="F121" s="241">
        <v>68534029</v>
      </c>
      <c r="G121" s="191" t="s">
        <v>2</v>
      </c>
      <c r="H121" s="190">
        <f>_xlfn.XLOOKUP(B121,'[1]CONTRATOS '!$B$2:$B$679,'[1]CONTRATOS '!$AP$2:$AP$679)</f>
        <v>44561</v>
      </c>
      <c r="I121" s="19" t="s">
        <v>1</v>
      </c>
      <c r="J121" s="19" t="s">
        <v>106</v>
      </c>
      <c r="K121" s="144">
        <f t="shared" ref="K121:K132" si="13">+L121/(F121+P121)</f>
        <v>0.91097922571303103</v>
      </c>
      <c r="L121" s="241">
        <v>81867503</v>
      </c>
      <c r="M121" s="241">
        <f t="shared" ref="M121:M132" si="14">+F121+P121-L121</f>
        <v>8000082</v>
      </c>
      <c r="N121" s="145">
        <v>0</v>
      </c>
      <c r="O121" s="145">
        <v>0</v>
      </c>
      <c r="P121" s="63">
        <v>21333556</v>
      </c>
      <c r="R121" s="280"/>
      <c r="S121" s="282"/>
      <c r="T121" s="282"/>
    </row>
    <row r="122" spans="1:20" ht="66" x14ac:dyDescent="0.25">
      <c r="A122" s="198" t="s">
        <v>6</v>
      </c>
      <c r="B122" s="134" t="s">
        <v>220</v>
      </c>
      <c r="C122" s="134" t="s">
        <v>219</v>
      </c>
      <c r="D122" s="198" t="s">
        <v>75</v>
      </c>
      <c r="E122" s="199">
        <v>44222</v>
      </c>
      <c r="F122" s="239">
        <v>58714040</v>
      </c>
      <c r="G122" s="200" t="s">
        <v>2</v>
      </c>
      <c r="H122" s="199">
        <f>_xlfn.XLOOKUP(B122,'[1]CONTRATOS '!$B$2:$B$679,'[1]CONTRATOS '!$AP$2:$AP$679)</f>
        <v>44530</v>
      </c>
      <c r="I122" s="134" t="s">
        <v>1</v>
      </c>
      <c r="J122" s="134" t="s">
        <v>30</v>
      </c>
      <c r="K122" s="140">
        <f t="shared" si="13"/>
        <v>1</v>
      </c>
      <c r="L122" s="239">
        <v>71579670</v>
      </c>
      <c r="M122" s="239">
        <f t="shared" si="14"/>
        <v>0</v>
      </c>
      <c r="N122" s="141">
        <v>0</v>
      </c>
      <c r="O122" s="141">
        <v>0</v>
      </c>
      <c r="P122" s="62">
        <v>12865630</v>
      </c>
      <c r="R122" s="280"/>
      <c r="S122" s="282"/>
      <c r="T122" s="282"/>
    </row>
    <row r="123" spans="1:20" ht="66" x14ac:dyDescent="0.25">
      <c r="A123" s="198" t="s">
        <v>6</v>
      </c>
      <c r="B123" s="134" t="s">
        <v>218</v>
      </c>
      <c r="C123" s="134" t="s">
        <v>217</v>
      </c>
      <c r="D123" s="198" t="s">
        <v>38</v>
      </c>
      <c r="E123" s="199">
        <v>44224</v>
      </c>
      <c r="F123" s="239">
        <v>58714040</v>
      </c>
      <c r="G123" s="200" t="s">
        <v>2</v>
      </c>
      <c r="H123" s="199">
        <f>_xlfn.XLOOKUP(B123,'[1]CONTRATOS '!$B$2:$B$679,'[1]CONTRATOS '!$AP$2:$AP$679)</f>
        <v>44530</v>
      </c>
      <c r="I123" s="134" t="s">
        <v>1</v>
      </c>
      <c r="J123" s="134" t="s">
        <v>30</v>
      </c>
      <c r="K123" s="140">
        <f t="shared" si="13"/>
        <v>1</v>
      </c>
      <c r="L123" s="239">
        <v>70877910</v>
      </c>
      <c r="M123" s="239">
        <f t="shared" si="14"/>
        <v>0</v>
      </c>
      <c r="N123" s="141">
        <v>0</v>
      </c>
      <c r="O123" s="141">
        <v>0</v>
      </c>
      <c r="P123" s="62">
        <v>12163870</v>
      </c>
      <c r="R123" s="280"/>
      <c r="S123" s="282"/>
      <c r="T123" s="282"/>
    </row>
    <row r="124" spans="1:20" ht="82.5" x14ac:dyDescent="0.25">
      <c r="A124" s="204" t="s">
        <v>6</v>
      </c>
      <c r="B124" s="135" t="s">
        <v>216</v>
      </c>
      <c r="C124" s="135" t="s">
        <v>215</v>
      </c>
      <c r="D124" s="204" t="s">
        <v>214</v>
      </c>
      <c r="E124" s="205">
        <v>44221</v>
      </c>
      <c r="F124" s="245">
        <v>83225744</v>
      </c>
      <c r="G124" s="206" t="s">
        <v>2</v>
      </c>
      <c r="H124" s="205">
        <f>_xlfn.XLOOKUP(B124,'[1]CONTRATOS '!$B$2:$B$679,'[1]CONTRATOS '!$AP$2:$AP$679)</f>
        <v>44561</v>
      </c>
      <c r="I124" s="135" t="s">
        <v>1</v>
      </c>
      <c r="J124" s="135" t="s">
        <v>121</v>
      </c>
      <c r="K124" s="152">
        <f t="shared" si="13"/>
        <v>0.91071428234833307</v>
      </c>
      <c r="L124" s="245">
        <v>101462466</v>
      </c>
      <c r="M124" s="245">
        <f t="shared" si="14"/>
        <v>9947301</v>
      </c>
      <c r="N124" s="153">
        <v>0</v>
      </c>
      <c r="O124" s="153">
        <v>0</v>
      </c>
      <c r="P124" s="71">
        <v>28184023</v>
      </c>
      <c r="R124" s="280"/>
      <c r="S124" s="282"/>
      <c r="T124" s="282"/>
    </row>
    <row r="125" spans="1:20" ht="82.5" x14ac:dyDescent="0.25">
      <c r="A125" s="204" t="s">
        <v>6</v>
      </c>
      <c r="B125" s="135" t="s">
        <v>213</v>
      </c>
      <c r="C125" s="135" t="s">
        <v>212</v>
      </c>
      <c r="D125" s="204" t="s">
        <v>211</v>
      </c>
      <c r="E125" s="205">
        <v>44221</v>
      </c>
      <c r="F125" s="245">
        <v>83225744</v>
      </c>
      <c r="G125" s="206" t="s">
        <v>2</v>
      </c>
      <c r="H125" s="205">
        <f>_xlfn.XLOOKUP(B125,'[1]CONTRATOS '!$B$2:$B$679,'[1]CONTRATOS '!$AP$2:$AP$679)</f>
        <v>44561</v>
      </c>
      <c r="I125" s="135" t="s">
        <v>1</v>
      </c>
      <c r="J125" s="135" t="s">
        <v>121</v>
      </c>
      <c r="K125" s="152">
        <f t="shared" si="13"/>
        <v>0.91017963844764016</v>
      </c>
      <c r="L125" s="245">
        <v>100799314</v>
      </c>
      <c r="M125" s="245">
        <f t="shared" si="14"/>
        <v>9947301</v>
      </c>
      <c r="N125" s="153">
        <v>0</v>
      </c>
      <c r="O125" s="153">
        <v>0</v>
      </c>
      <c r="P125" s="71">
        <v>27520871</v>
      </c>
      <c r="R125" s="280"/>
      <c r="S125" s="282"/>
      <c r="T125" s="282"/>
    </row>
    <row r="126" spans="1:20" ht="82.5" x14ac:dyDescent="0.25">
      <c r="A126" s="204" t="s">
        <v>6</v>
      </c>
      <c r="B126" s="135" t="s">
        <v>210</v>
      </c>
      <c r="C126" s="135" t="s">
        <v>209</v>
      </c>
      <c r="D126" s="204" t="s">
        <v>208</v>
      </c>
      <c r="E126" s="205">
        <v>44221</v>
      </c>
      <c r="F126" s="245">
        <v>83225744</v>
      </c>
      <c r="G126" s="206" t="s">
        <v>2</v>
      </c>
      <c r="H126" s="205">
        <f>_xlfn.XLOOKUP(B126,'[1]CONTRATOS '!$B$2:$B$679,'[1]CONTRATOS '!$AP$2:$AP$679)</f>
        <v>44561</v>
      </c>
      <c r="I126" s="135" t="s">
        <v>1</v>
      </c>
      <c r="J126" s="135" t="s">
        <v>121</v>
      </c>
      <c r="K126" s="152">
        <f t="shared" si="13"/>
        <v>0.91071428234833307</v>
      </c>
      <c r="L126" s="245">
        <v>101462466</v>
      </c>
      <c r="M126" s="245">
        <f t="shared" si="14"/>
        <v>9947301</v>
      </c>
      <c r="N126" s="153">
        <v>0</v>
      </c>
      <c r="O126" s="153">
        <v>0</v>
      </c>
      <c r="P126" s="71">
        <v>28184023</v>
      </c>
      <c r="R126" s="280"/>
      <c r="S126" s="282"/>
      <c r="T126" s="282"/>
    </row>
    <row r="127" spans="1:20" ht="82.5" x14ac:dyDescent="0.25">
      <c r="A127" s="204" t="s">
        <v>6</v>
      </c>
      <c r="B127" s="135" t="s">
        <v>207</v>
      </c>
      <c r="C127" s="135" t="s">
        <v>206</v>
      </c>
      <c r="D127" s="204" t="s">
        <v>205</v>
      </c>
      <c r="E127" s="205">
        <v>44221</v>
      </c>
      <c r="F127" s="245">
        <v>58714040</v>
      </c>
      <c r="G127" s="206" t="s">
        <v>2</v>
      </c>
      <c r="H127" s="205">
        <f>_xlfn.XLOOKUP(B127,'[1]CONTRATOS '!$B$2:$B$679,'[1]CONTRATOS '!$AP$2:$AP$679)</f>
        <v>44561</v>
      </c>
      <c r="I127" s="135" t="s">
        <v>1</v>
      </c>
      <c r="J127" s="135" t="s">
        <v>121</v>
      </c>
      <c r="K127" s="152">
        <f t="shared" si="13"/>
        <v>0.91071428230631635</v>
      </c>
      <c r="L127" s="245">
        <v>71579670</v>
      </c>
      <c r="M127" s="245">
        <f t="shared" si="14"/>
        <v>7017615</v>
      </c>
      <c r="N127" s="153">
        <v>0</v>
      </c>
      <c r="O127" s="153">
        <v>0</v>
      </c>
      <c r="P127" s="71">
        <v>19883245</v>
      </c>
      <c r="R127" s="280"/>
      <c r="S127" s="282"/>
      <c r="T127" s="282"/>
    </row>
    <row r="128" spans="1:20" ht="82.5" x14ac:dyDescent="0.25">
      <c r="A128" s="204" t="s">
        <v>6</v>
      </c>
      <c r="B128" s="135" t="s">
        <v>204</v>
      </c>
      <c r="C128" s="135" t="s">
        <v>203</v>
      </c>
      <c r="D128" s="204" t="s">
        <v>202</v>
      </c>
      <c r="E128" s="205">
        <v>44221</v>
      </c>
      <c r="F128" s="245">
        <v>66934015</v>
      </c>
      <c r="G128" s="206" t="s">
        <v>2</v>
      </c>
      <c r="H128" s="205">
        <f>_xlfn.XLOOKUP(B128,'[1]CONTRATOS '!$B$2:$B$679,'[1]CONTRATOS '!$AP$2:$AP$679)</f>
        <v>44530</v>
      </c>
      <c r="I128" s="135" t="s">
        <v>1</v>
      </c>
      <c r="J128" s="135" t="s">
        <v>121</v>
      </c>
      <c r="K128" s="152">
        <f t="shared" si="13"/>
        <v>1</v>
      </c>
      <c r="L128" s="245">
        <v>81600834</v>
      </c>
      <c r="M128" s="245">
        <f t="shared" si="14"/>
        <v>0</v>
      </c>
      <c r="N128" s="153">
        <v>0</v>
      </c>
      <c r="O128" s="153">
        <v>0</v>
      </c>
      <c r="P128" s="71">
        <v>14666819</v>
      </c>
      <c r="R128" s="280"/>
      <c r="S128" s="282"/>
      <c r="T128" s="282"/>
    </row>
    <row r="129" spans="1:20" ht="82.5" x14ac:dyDescent="0.25">
      <c r="A129" s="204" t="s">
        <v>6</v>
      </c>
      <c r="B129" s="135" t="s">
        <v>201</v>
      </c>
      <c r="C129" s="135" t="s">
        <v>200</v>
      </c>
      <c r="D129" s="204" t="s">
        <v>199</v>
      </c>
      <c r="E129" s="205">
        <v>44221</v>
      </c>
      <c r="F129" s="245">
        <v>66934015</v>
      </c>
      <c r="G129" s="206" t="s">
        <v>2</v>
      </c>
      <c r="H129" s="205">
        <f>_xlfn.XLOOKUP(B129,'[1]CONTRATOS '!$B$2:$B$679,'[1]CONTRATOS '!$AP$2:$AP$679)</f>
        <v>44530</v>
      </c>
      <c r="I129" s="135" t="s">
        <v>1</v>
      </c>
      <c r="J129" s="135" t="s">
        <v>121</v>
      </c>
      <c r="K129" s="152">
        <f t="shared" si="13"/>
        <v>1</v>
      </c>
      <c r="L129" s="245">
        <v>81334165</v>
      </c>
      <c r="M129" s="245">
        <f t="shared" si="14"/>
        <v>0</v>
      </c>
      <c r="N129" s="153">
        <v>0</v>
      </c>
      <c r="O129" s="153">
        <v>0</v>
      </c>
      <c r="P129" s="71">
        <v>14400150</v>
      </c>
      <c r="R129" s="280"/>
      <c r="S129" s="282"/>
      <c r="T129" s="282"/>
    </row>
    <row r="130" spans="1:20" ht="82.5" x14ac:dyDescent="0.25">
      <c r="A130" s="204" t="s">
        <v>6</v>
      </c>
      <c r="B130" s="135" t="s">
        <v>198</v>
      </c>
      <c r="C130" s="135" t="s">
        <v>197</v>
      </c>
      <c r="D130" s="204" t="s">
        <v>196</v>
      </c>
      <c r="E130" s="205">
        <v>44221</v>
      </c>
      <c r="F130" s="245">
        <v>83225744</v>
      </c>
      <c r="G130" s="206" t="s">
        <v>2</v>
      </c>
      <c r="H130" s="205">
        <f>_xlfn.XLOOKUP(B130,'[1]CONTRATOS '!$B$2:$B$679,'[1]CONTRATOS '!$AP$2:$AP$679)</f>
        <v>44561</v>
      </c>
      <c r="I130" s="135" t="s">
        <v>1</v>
      </c>
      <c r="J130" s="135" t="s">
        <v>121</v>
      </c>
      <c r="K130" s="152">
        <f t="shared" si="13"/>
        <v>0.91071428234833307</v>
      </c>
      <c r="L130" s="245">
        <v>101462466</v>
      </c>
      <c r="M130" s="245">
        <f t="shared" si="14"/>
        <v>9947301</v>
      </c>
      <c r="N130" s="153">
        <v>0</v>
      </c>
      <c r="O130" s="153">
        <v>0</v>
      </c>
      <c r="P130" s="71">
        <v>28184023</v>
      </c>
      <c r="R130" s="280"/>
      <c r="S130" s="282"/>
      <c r="T130" s="282"/>
    </row>
    <row r="131" spans="1:20" ht="66" x14ac:dyDescent="0.25">
      <c r="A131" s="204" t="s">
        <v>6</v>
      </c>
      <c r="B131" s="135" t="s">
        <v>195</v>
      </c>
      <c r="C131" s="135" t="s">
        <v>194</v>
      </c>
      <c r="D131" s="204" t="s">
        <v>193</v>
      </c>
      <c r="E131" s="205">
        <v>44221</v>
      </c>
      <c r="F131" s="245">
        <v>66934015</v>
      </c>
      <c r="G131" s="206" t="s">
        <v>2</v>
      </c>
      <c r="H131" s="205">
        <f>_xlfn.XLOOKUP(B131,'[1]CONTRATOS '!$B$2:$B$679,'[1]CONTRATOS '!$AP$2:$AP$679)</f>
        <v>44530</v>
      </c>
      <c r="I131" s="135" t="s">
        <v>1</v>
      </c>
      <c r="J131" s="135" t="s">
        <v>121</v>
      </c>
      <c r="K131" s="152">
        <f t="shared" si="13"/>
        <v>1</v>
      </c>
      <c r="L131" s="245">
        <v>81600834</v>
      </c>
      <c r="M131" s="245">
        <f t="shared" si="14"/>
        <v>0</v>
      </c>
      <c r="N131" s="153">
        <v>0</v>
      </c>
      <c r="O131" s="153">
        <v>0</v>
      </c>
      <c r="P131" s="71">
        <v>14666819</v>
      </c>
      <c r="R131" s="280"/>
      <c r="S131" s="282"/>
      <c r="T131" s="282"/>
    </row>
    <row r="132" spans="1:20" ht="82.5" x14ac:dyDescent="0.25">
      <c r="A132" s="204" t="s">
        <v>6</v>
      </c>
      <c r="B132" s="135" t="s">
        <v>192</v>
      </c>
      <c r="C132" s="135" t="s">
        <v>191</v>
      </c>
      <c r="D132" s="204" t="s">
        <v>190</v>
      </c>
      <c r="E132" s="205">
        <v>44221</v>
      </c>
      <c r="F132" s="245">
        <v>83225744</v>
      </c>
      <c r="G132" s="206" t="s">
        <v>2</v>
      </c>
      <c r="H132" s="205">
        <f>_xlfn.XLOOKUP(B132,'[1]CONTRATOS '!$B$2:$B$679,'[1]CONTRATOS '!$AP$2:$AP$679)</f>
        <v>44561</v>
      </c>
      <c r="I132" s="135" t="s">
        <v>1</v>
      </c>
      <c r="J132" s="135" t="s">
        <v>121</v>
      </c>
      <c r="K132" s="152">
        <f t="shared" si="13"/>
        <v>0.91017963844764016</v>
      </c>
      <c r="L132" s="245">
        <v>100799314</v>
      </c>
      <c r="M132" s="245">
        <f t="shared" si="14"/>
        <v>9947301</v>
      </c>
      <c r="N132" s="153">
        <v>0</v>
      </c>
      <c r="O132" s="153">
        <v>0</v>
      </c>
      <c r="P132" s="71">
        <v>27520871</v>
      </c>
      <c r="R132" s="280"/>
      <c r="S132" s="282"/>
      <c r="T132" s="282"/>
    </row>
    <row r="133" spans="1:20" ht="82.5" x14ac:dyDescent="0.25">
      <c r="A133" s="204" t="s">
        <v>6</v>
      </c>
      <c r="B133" s="135" t="s">
        <v>189</v>
      </c>
      <c r="C133" s="135" t="s">
        <v>188</v>
      </c>
      <c r="D133" s="204" t="s">
        <v>187</v>
      </c>
      <c r="E133" s="205">
        <v>44222</v>
      </c>
      <c r="F133" s="245">
        <v>83225744</v>
      </c>
      <c r="G133" s="206" t="s">
        <v>2</v>
      </c>
      <c r="H133" s="205">
        <f>_xlfn.XLOOKUP(B133,'[1]CONTRATOS '!$B$2:$B$679,'[1]CONTRATOS '!$AP$2:$AP$679)</f>
        <v>44469</v>
      </c>
      <c r="I133" s="135" t="s">
        <v>1</v>
      </c>
      <c r="J133" s="135" t="s">
        <v>121</v>
      </c>
      <c r="K133" s="152">
        <f>+L133/F133</f>
        <v>0.75298804177707324</v>
      </c>
      <c r="L133" s="245">
        <v>62667990</v>
      </c>
      <c r="M133" s="245">
        <f>+F133-L133</f>
        <v>20557754</v>
      </c>
      <c r="N133" s="153">
        <v>0</v>
      </c>
      <c r="O133" s="153">
        <v>0</v>
      </c>
      <c r="P133" s="71">
        <v>0</v>
      </c>
      <c r="R133" s="280"/>
      <c r="S133" s="282"/>
      <c r="T133" s="282"/>
    </row>
    <row r="134" spans="1:20" ht="82.5" x14ac:dyDescent="0.25">
      <c r="A134" s="204" t="s">
        <v>6</v>
      </c>
      <c r="B134" s="135" t="s">
        <v>186</v>
      </c>
      <c r="C134" s="135" t="s">
        <v>185</v>
      </c>
      <c r="D134" s="204" t="s">
        <v>184</v>
      </c>
      <c r="E134" s="205">
        <v>44222</v>
      </c>
      <c r="F134" s="245">
        <v>83225744</v>
      </c>
      <c r="G134" s="206" t="s">
        <v>2</v>
      </c>
      <c r="H134" s="205">
        <f>_xlfn.XLOOKUP(B134,'[1]CONTRATOS '!$B$2:$B$679,'[1]CONTRATOS '!$AP$2:$AP$679)</f>
        <v>44561</v>
      </c>
      <c r="I134" s="135" t="s">
        <v>1</v>
      </c>
      <c r="J134" s="135" t="s">
        <v>121</v>
      </c>
      <c r="K134" s="152">
        <f>+L134/(F134+P134)</f>
        <v>0.91071428234833307</v>
      </c>
      <c r="L134" s="245">
        <v>101462466</v>
      </c>
      <c r="M134" s="245">
        <f>+F134+P134-L134</f>
        <v>9947301</v>
      </c>
      <c r="N134" s="153">
        <v>0</v>
      </c>
      <c r="O134" s="153">
        <v>0</v>
      </c>
      <c r="P134" s="71">
        <v>28184023</v>
      </c>
      <c r="R134" s="280"/>
      <c r="S134" s="282"/>
      <c r="T134" s="282"/>
    </row>
    <row r="135" spans="1:20" ht="66" x14ac:dyDescent="0.25">
      <c r="A135" s="204" t="s">
        <v>6</v>
      </c>
      <c r="B135" s="135" t="s">
        <v>183</v>
      </c>
      <c r="C135" s="135" t="s">
        <v>182</v>
      </c>
      <c r="D135" s="204" t="s">
        <v>181</v>
      </c>
      <c r="E135" s="205">
        <v>44222</v>
      </c>
      <c r="F135" s="245">
        <v>41600418</v>
      </c>
      <c r="G135" s="206" t="s">
        <v>2</v>
      </c>
      <c r="H135" s="205">
        <f>_xlfn.XLOOKUP(B135,'[1]CONTRATOS '!$B$2:$B$679,'[1]CONTRATOS '!$AP$2:$AP$679)</f>
        <v>44469</v>
      </c>
      <c r="I135" s="135" t="s">
        <v>1</v>
      </c>
      <c r="J135" s="135" t="s">
        <v>121</v>
      </c>
      <c r="K135" s="152">
        <f>+L135/F135</f>
        <v>0.99190286982212539</v>
      </c>
      <c r="L135" s="245">
        <v>41263574</v>
      </c>
      <c r="M135" s="245">
        <f>+F135-L135</f>
        <v>336844</v>
      </c>
      <c r="N135" s="153">
        <v>0</v>
      </c>
      <c r="O135" s="153">
        <v>0</v>
      </c>
      <c r="P135" s="71">
        <v>0</v>
      </c>
      <c r="R135" s="280"/>
      <c r="S135" s="282"/>
      <c r="T135" s="282"/>
    </row>
    <row r="136" spans="1:20" ht="66" x14ac:dyDescent="0.25">
      <c r="A136" s="204" t="s">
        <v>6</v>
      </c>
      <c r="B136" s="135" t="s">
        <v>180</v>
      </c>
      <c r="C136" s="135" t="s">
        <v>179</v>
      </c>
      <c r="D136" s="204" t="s">
        <v>178</v>
      </c>
      <c r="E136" s="205">
        <v>44221</v>
      </c>
      <c r="F136" s="245">
        <v>41600418</v>
      </c>
      <c r="G136" s="206" t="s">
        <v>2</v>
      </c>
      <c r="H136" s="205">
        <f>_xlfn.XLOOKUP(B136,'[1]CONTRATOS '!$B$2:$B$679,'[1]CONTRATOS '!$AP$2:$AP$679)</f>
        <v>44561</v>
      </c>
      <c r="I136" s="135" t="s">
        <v>1</v>
      </c>
      <c r="J136" s="135" t="s">
        <v>121</v>
      </c>
      <c r="K136" s="152">
        <f>+L136/(F136+P136)</f>
        <v>1</v>
      </c>
      <c r="L136" s="245">
        <v>51200518</v>
      </c>
      <c r="M136" s="245">
        <f>+F136+P136-L136</f>
        <v>0</v>
      </c>
      <c r="N136" s="153">
        <v>0</v>
      </c>
      <c r="O136" s="153">
        <v>0</v>
      </c>
      <c r="P136" s="71">
        <v>9600100</v>
      </c>
      <c r="R136" s="280"/>
      <c r="S136" s="282"/>
      <c r="T136" s="282"/>
    </row>
    <row r="137" spans="1:20" ht="49.5" x14ac:dyDescent="0.25">
      <c r="A137" s="198" t="s">
        <v>6</v>
      </c>
      <c r="B137" s="134" t="s">
        <v>177</v>
      </c>
      <c r="C137" s="134" t="s">
        <v>176</v>
      </c>
      <c r="D137" s="198" t="s">
        <v>175</v>
      </c>
      <c r="E137" s="199">
        <v>44222</v>
      </c>
      <c r="F137" s="239">
        <v>29357008</v>
      </c>
      <c r="G137" s="200" t="s">
        <v>2</v>
      </c>
      <c r="H137" s="199">
        <f>_xlfn.XLOOKUP(B137,'[1]CONTRATOS '!$B$2:$B$679,'[1]CONTRATOS '!$AP$2:$AP$679)</f>
        <v>44530</v>
      </c>
      <c r="I137" s="134" t="s">
        <v>1</v>
      </c>
      <c r="J137" s="134" t="s">
        <v>34</v>
      </c>
      <c r="K137" s="140">
        <f>+L137/(F137+P137)</f>
        <v>1</v>
      </c>
      <c r="L137" s="239">
        <v>35555900</v>
      </c>
      <c r="M137" s="239">
        <f>+F137+P137-L137</f>
        <v>0</v>
      </c>
      <c r="N137" s="141">
        <v>0</v>
      </c>
      <c r="O137" s="141">
        <v>0</v>
      </c>
      <c r="P137" s="62">
        <v>6198892</v>
      </c>
      <c r="R137" s="280"/>
      <c r="S137" s="282"/>
      <c r="T137" s="282"/>
    </row>
    <row r="138" spans="1:20" ht="82.5" x14ac:dyDescent="0.25">
      <c r="A138" s="192" t="s">
        <v>6</v>
      </c>
      <c r="B138" s="17" t="s">
        <v>174</v>
      </c>
      <c r="C138" s="17" t="s">
        <v>173</v>
      </c>
      <c r="D138" s="192" t="s">
        <v>172</v>
      </c>
      <c r="E138" s="193">
        <v>44221</v>
      </c>
      <c r="F138" s="242">
        <v>38026102</v>
      </c>
      <c r="G138" s="194" t="s">
        <v>2</v>
      </c>
      <c r="H138" s="193">
        <f>_xlfn.XLOOKUP(B138,'[1]CONTRATOS '!$B$2:$B$679,'[1]CONTRATOS '!$AP$2:$AP$679)</f>
        <v>44469</v>
      </c>
      <c r="I138" s="17" t="s">
        <v>1</v>
      </c>
      <c r="J138" s="17" t="s">
        <v>45</v>
      </c>
      <c r="K138" s="146">
        <f t="shared" ref="K138:K144" si="15">+L138/F138</f>
        <v>0.96850395026027125</v>
      </c>
      <c r="L138" s="242">
        <v>36828430</v>
      </c>
      <c r="M138" s="242">
        <f t="shared" ref="M138:M144" si="16">+F138-L138</f>
        <v>1197672</v>
      </c>
      <c r="N138" s="147">
        <v>0</v>
      </c>
      <c r="O138" s="147">
        <v>0</v>
      </c>
      <c r="P138" s="65">
        <v>0</v>
      </c>
      <c r="R138" s="280"/>
      <c r="S138" s="282"/>
      <c r="T138" s="282"/>
    </row>
    <row r="139" spans="1:20" ht="66" x14ac:dyDescent="0.25">
      <c r="A139" s="192" t="s">
        <v>6</v>
      </c>
      <c r="B139" s="17" t="s">
        <v>171</v>
      </c>
      <c r="C139" s="17" t="s">
        <v>170</v>
      </c>
      <c r="D139" s="192" t="s">
        <v>169</v>
      </c>
      <c r="E139" s="193">
        <v>44221</v>
      </c>
      <c r="F139" s="242">
        <v>26737104</v>
      </c>
      <c r="G139" s="194" t="s">
        <v>2</v>
      </c>
      <c r="H139" s="193">
        <f>_xlfn.XLOOKUP(B139,'[1]CONTRATOS '!$B$2:$B$679,'[1]CONTRATOS '!$AP$2:$AP$679)</f>
        <v>44469</v>
      </c>
      <c r="I139" s="17" t="s">
        <v>1</v>
      </c>
      <c r="J139" s="17" t="s">
        <v>45</v>
      </c>
      <c r="K139" s="146">
        <f t="shared" si="15"/>
        <v>0.96850399355143324</v>
      </c>
      <c r="L139" s="242">
        <v>25894992</v>
      </c>
      <c r="M139" s="242">
        <f t="shared" si="16"/>
        <v>842112</v>
      </c>
      <c r="N139" s="147">
        <v>0</v>
      </c>
      <c r="O139" s="147">
        <v>0</v>
      </c>
      <c r="P139" s="65">
        <v>0</v>
      </c>
      <c r="R139" s="280"/>
      <c r="S139" s="282"/>
      <c r="T139" s="282"/>
    </row>
    <row r="140" spans="1:20" ht="66" x14ac:dyDescent="0.25">
      <c r="A140" s="192" t="s">
        <v>6</v>
      </c>
      <c r="B140" s="17" t="s">
        <v>168</v>
      </c>
      <c r="C140" s="17" t="s">
        <v>167</v>
      </c>
      <c r="D140" s="192" t="s">
        <v>160</v>
      </c>
      <c r="E140" s="193">
        <v>44221</v>
      </c>
      <c r="F140" s="242">
        <v>26737104</v>
      </c>
      <c r="G140" s="194" t="s">
        <v>2</v>
      </c>
      <c r="H140" s="193">
        <f>_xlfn.XLOOKUP(B140,'[1]CONTRATOS '!$B$2:$B$679,'[1]CONTRATOS '!$AP$2:$AP$679)</f>
        <v>44469</v>
      </c>
      <c r="I140" s="17" t="s">
        <v>1</v>
      </c>
      <c r="J140" s="17" t="s">
        <v>45</v>
      </c>
      <c r="K140" s="146">
        <f t="shared" si="15"/>
        <v>0.96850399355143324</v>
      </c>
      <c r="L140" s="242">
        <v>25894992</v>
      </c>
      <c r="M140" s="242">
        <f t="shared" si="16"/>
        <v>842112</v>
      </c>
      <c r="N140" s="147">
        <v>0</v>
      </c>
      <c r="O140" s="147">
        <v>0</v>
      </c>
      <c r="P140" s="65">
        <v>0</v>
      </c>
      <c r="R140" s="280"/>
      <c r="S140" s="282"/>
      <c r="T140" s="282"/>
    </row>
    <row r="141" spans="1:20" ht="66" x14ac:dyDescent="0.25">
      <c r="A141" s="192" t="s">
        <v>6</v>
      </c>
      <c r="B141" s="17" t="s">
        <v>166</v>
      </c>
      <c r="C141" s="17" t="s">
        <v>165</v>
      </c>
      <c r="D141" s="192" t="s">
        <v>160</v>
      </c>
      <c r="E141" s="193">
        <v>44221</v>
      </c>
      <c r="F141" s="242">
        <v>26737104</v>
      </c>
      <c r="G141" s="194" t="s">
        <v>2</v>
      </c>
      <c r="H141" s="193">
        <f>_xlfn.XLOOKUP(B141,'[1]CONTRATOS '!$B$2:$B$679,'[1]CONTRATOS '!$AP$2:$AP$679)</f>
        <v>44469</v>
      </c>
      <c r="I141" s="17" t="s">
        <v>1</v>
      </c>
      <c r="J141" s="17" t="s">
        <v>45</v>
      </c>
      <c r="K141" s="146">
        <f t="shared" si="15"/>
        <v>0.96850399355143324</v>
      </c>
      <c r="L141" s="242">
        <v>25894992</v>
      </c>
      <c r="M141" s="242">
        <f t="shared" si="16"/>
        <v>842112</v>
      </c>
      <c r="N141" s="147">
        <v>0</v>
      </c>
      <c r="O141" s="147">
        <v>0</v>
      </c>
      <c r="P141" s="65">
        <v>0</v>
      </c>
      <c r="R141" s="280"/>
      <c r="S141" s="282"/>
      <c r="T141" s="282"/>
    </row>
    <row r="142" spans="1:20" ht="66" x14ac:dyDescent="0.25">
      <c r="A142" s="192" t="s">
        <v>6</v>
      </c>
      <c r="B142" s="17" t="s">
        <v>164</v>
      </c>
      <c r="C142" s="17" t="s">
        <v>163</v>
      </c>
      <c r="D142" s="192" t="s">
        <v>160</v>
      </c>
      <c r="E142" s="193">
        <v>44221</v>
      </c>
      <c r="F142" s="242">
        <v>26737104</v>
      </c>
      <c r="G142" s="194" t="s">
        <v>2</v>
      </c>
      <c r="H142" s="193">
        <f>_xlfn.XLOOKUP(B142,'[1]CONTRATOS '!$B$2:$B$679,'[1]CONTRATOS '!$AP$2:$AP$679)</f>
        <v>44469</v>
      </c>
      <c r="I142" s="17" t="s">
        <v>1</v>
      </c>
      <c r="J142" s="17" t="s">
        <v>45</v>
      </c>
      <c r="K142" s="146">
        <f t="shared" si="15"/>
        <v>0.96850399355143324</v>
      </c>
      <c r="L142" s="242">
        <v>25894992</v>
      </c>
      <c r="M142" s="242">
        <f t="shared" si="16"/>
        <v>842112</v>
      </c>
      <c r="N142" s="147">
        <v>0</v>
      </c>
      <c r="O142" s="147">
        <v>0</v>
      </c>
      <c r="P142" s="65">
        <v>0</v>
      </c>
      <c r="R142" s="280"/>
      <c r="S142" s="282"/>
      <c r="T142" s="282"/>
    </row>
    <row r="143" spans="1:20" ht="66" x14ac:dyDescent="0.25">
      <c r="A143" s="192" t="s">
        <v>6</v>
      </c>
      <c r="B143" s="17" t="s">
        <v>162</v>
      </c>
      <c r="C143" s="17" t="s">
        <v>161</v>
      </c>
      <c r="D143" s="192" t="s">
        <v>160</v>
      </c>
      <c r="E143" s="193">
        <v>44221</v>
      </c>
      <c r="F143" s="242">
        <v>26737104</v>
      </c>
      <c r="G143" s="194" t="s">
        <v>2</v>
      </c>
      <c r="H143" s="193">
        <f>_xlfn.XLOOKUP(B143,'[1]CONTRATOS '!$B$2:$B$679,'[1]CONTRATOS '!$AP$2:$AP$679)</f>
        <v>44469</v>
      </c>
      <c r="I143" s="17" t="s">
        <v>1</v>
      </c>
      <c r="J143" s="17" t="s">
        <v>45</v>
      </c>
      <c r="K143" s="146">
        <f t="shared" si="15"/>
        <v>0.96850399355143324</v>
      </c>
      <c r="L143" s="242">
        <v>25894992</v>
      </c>
      <c r="M143" s="242">
        <f t="shared" si="16"/>
        <v>842112</v>
      </c>
      <c r="N143" s="147">
        <v>0</v>
      </c>
      <c r="O143" s="147">
        <v>0</v>
      </c>
      <c r="P143" s="65">
        <v>0</v>
      </c>
      <c r="R143" s="280"/>
      <c r="S143" s="282"/>
      <c r="T143" s="282"/>
    </row>
    <row r="144" spans="1:20" ht="66" x14ac:dyDescent="0.25">
      <c r="A144" s="192" t="s">
        <v>6</v>
      </c>
      <c r="B144" s="17" t="s">
        <v>159</v>
      </c>
      <c r="C144" s="17" t="s">
        <v>158</v>
      </c>
      <c r="D144" s="192" t="s">
        <v>157</v>
      </c>
      <c r="E144" s="193">
        <v>44221</v>
      </c>
      <c r="F144" s="242">
        <v>59415800</v>
      </c>
      <c r="G144" s="194" t="s">
        <v>2</v>
      </c>
      <c r="H144" s="193">
        <f>_xlfn.XLOOKUP(B144,'[1]CONTRATOS '!$B$2:$B$679,'[1]CONTRATOS '!$AP$2:$AP$679)</f>
        <v>44469</v>
      </c>
      <c r="I144" s="17" t="s">
        <v>1</v>
      </c>
      <c r="J144" s="17" t="s">
        <v>45</v>
      </c>
      <c r="K144" s="146">
        <f t="shared" si="15"/>
        <v>0.96850400061936393</v>
      </c>
      <c r="L144" s="242">
        <v>57544440</v>
      </c>
      <c r="M144" s="242">
        <f t="shared" si="16"/>
        <v>1871360</v>
      </c>
      <c r="N144" s="147">
        <v>0</v>
      </c>
      <c r="O144" s="147">
        <v>0</v>
      </c>
      <c r="P144" s="65">
        <v>0</v>
      </c>
      <c r="R144" s="280"/>
      <c r="S144" s="282"/>
      <c r="T144" s="282"/>
    </row>
    <row r="145" spans="1:20" ht="82.5" x14ac:dyDescent="0.25">
      <c r="A145" s="192" t="s">
        <v>6</v>
      </c>
      <c r="B145" s="17" t="s">
        <v>156</v>
      </c>
      <c r="C145" s="17" t="s">
        <v>155</v>
      </c>
      <c r="D145" s="192" t="s">
        <v>154</v>
      </c>
      <c r="E145" s="193">
        <v>44221</v>
      </c>
      <c r="F145" s="242">
        <v>86747096</v>
      </c>
      <c r="G145" s="194" t="s">
        <v>2</v>
      </c>
      <c r="H145" s="193">
        <f>_xlfn.XLOOKUP(B145,'[1]CONTRATOS '!$B$2:$B$679,'[1]CONTRATOS '!$AP$2:$AP$679)</f>
        <v>44561</v>
      </c>
      <c r="I145" s="17" t="s">
        <v>1</v>
      </c>
      <c r="J145" s="17" t="s">
        <v>45</v>
      </c>
      <c r="K145" s="146">
        <f t="shared" ref="K145:K159" si="17">+L145/(F145+P145)</f>
        <v>0.9107142857142857</v>
      </c>
      <c r="L145" s="242">
        <v>104506344</v>
      </c>
      <c r="M145" s="242">
        <f t="shared" ref="M145:M159" si="18">+F145+P145-L145</f>
        <v>10245720</v>
      </c>
      <c r="N145" s="147">
        <v>0</v>
      </c>
      <c r="O145" s="147">
        <v>0</v>
      </c>
      <c r="P145" s="65">
        <v>28004968</v>
      </c>
      <c r="R145" s="280"/>
      <c r="S145" s="282"/>
      <c r="T145" s="282"/>
    </row>
    <row r="146" spans="1:20" ht="66" x14ac:dyDescent="0.25">
      <c r="A146" s="198" t="s">
        <v>6</v>
      </c>
      <c r="B146" s="134" t="s">
        <v>153</v>
      </c>
      <c r="C146" s="134" t="s">
        <v>152</v>
      </c>
      <c r="D146" s="198" t="s">
        <v>151</v>
      </c>
      <c r="E146" s="199">
        <v>44222</v>
      </c>
      <c r="F146" s="239">
        <v>58714040</v>
      </c>
      <c r="G146" s="200" t="s">
        <v>2</v>
      </c>
      <c r="H146" s="199">
        <f>_xlfn.XLOOKUP(B146,'[1]CONTRATOS '!$B$2:$B$679,'[1]CONTRATOS '!$AP$2:$AP$679)</f>
        <v>44530</v>
      </c>
      <c r="I146" s="134" t="s">
        <v>1</v>
      </c>
      <c r="J146" s="134" t="s">
        <v>30</v>
      </c>
      <c r="K146" s="140">
        <f t="shared" si="17"/>
        <v>1</v>
      </c>
      <c r="L146" s="239">
        <v>71345750</v>
      </c>
      <c r="M146" s="239">
        <f t="shared" si="18"/>
        <v>0</v>
      </c>
      <c r="N146" s="141">
        <v>0</v>
      </c>
      <c r="O146" s="141">
        <v>0</v>
      </c>
      <c r="P146" s="62">
        <v>12631710</v>
      </c>
      <c r="R146" s="280"/>
      <c r="S146" s="282"/>
      <c r="T146" s="282"/>
    </row>
    <row r="147" spans="1:20" ht="66" x14ac:dyDescent="0.25">
      <c r="A147" s="198" t="s">
        <v>6</v>
      </c>
      <c r="B147" s="134" t="s">
        <v>150</v>
      </c>
      <c r="C147" s="134" t="s">
        <v>149</v>
      </c>
      <c r="D147" s="198" t="s">
        <v>38</v>
      </c>
      <c r="E147" s="199">
        <v>44222</v>
      </c>
      <c r="F147" s="239">
        <v>58714040</v>
      </c>
      <c r="G147" s="200" t="s">
        <v>2</v>
      </c>
      <c r="H147" s="199">
        <f>_xlfn.XLOOKUP(B147,'[1]CONTRATOS '!$B$2:$B$679,'[1]CONTRATOS '!$AP$2:$AP$679)</f>
        <v>44530</v>
      </c>
      <c r="I147" s="134" t="s">
        <v>1</v>
      </c>
      <c r="J147" s="134" t="s">
        <v>30</v>
      </c>
      <c r="K147" s="140">
        <f t="shared" si="17"/>
        <v>0.90131578669821888</v>
      </c>
      <c r="L147" s="239">
        <v>64094215</v>
      </c>
      <c r="M147" s="239">
        <f t="shared" si="18"/>
        <v>7017615</v>
      </c>
      <c r="N147" s="141">
        <v>0</v>
      </c>
      <c r="O147" s="141">
        <v>0</v>
      </c>
      <c r="P147" s="62">
        <v>12397790</v>
      </c>
      <c r="R147" s="280"/>
      <c r="S147" s="282"/>
      <c r="T147" s="282"/>
    </row>
    <row r="148" spans="1:20" ht="66" x14ac:dyDescent="0.25">
      <c r="A148" s="198" t="s">
        <v>6</v>
      </c>
      <c r="B148" s="134" t="s">
        <v>148</v>
      </c>
      <c r="C148" s="134" t="s">
        <v>147</v>
      </c>
      <c r="D148" s="198" t="s">
        <v>38</v>
      </c>
      <c r="E148" s="199">
        <v>44221</v>
      </c>
      <c r="F148" s="239">
        <v>58714040</v>
      </c>
      <c r="G148" s="200" t="s">
        <v>2</v>
      </c>
      <c r="H148" s="199">
        <f>_xlfn.XLOOKUP(B148,'[1]CONTRATOS '!$B$2:$B$679,'[1]CONTRATOS '!$AP$2:$AP$679)</f>
        <v>44530</v>
      </c>
      <c r="I148" s="134" t="s">
        <v>1</v>
      </c>
      <c r="J148" s="134" t="s">
        <v>30</v>
      </c>
      <c r="K148" s="140">
        <f t="shared" si="17"/>
        <v>1</v>
      </c>
      <c r="L148" s="239">
        <v>71579670</v>
      </c>
      <c r="M148" s="239">
        <f t="shared" si="18"/>
        <v>0</v>
      </c>
      <c r="N148" s="141">
        <v>0</v>
      </c>
      <c r="O148" s="141">
        <v>0</v>
      </c>
      <c r="P148" s="62">
        <v>12865630</v>
      </c>
      <c r="R148" s="280"/>
      <c r="S148" s="282"/>
      <c r="T148" s="282"/>
    </row>
    <row r="149" spans="1:20" ht="66" x14ac:dyDescent="0.25">
      <c r="A149" s="198" t="s">
        <v>6</v>
      </c>
      <c r="B149" s="134" t="s">
        <v>146</v>
      </c>
      <c r="C149" s="134" t="s">
        <v>145</v>
      </c>
      <c r="D149" s="198" t="s">
        <v>38</v>
      </c>
      <c r="E149" s="199">
        <v>44222</v>
      </c>
      <c r="F149" s="239">
        <v>58714040</v>
      </c>
      <c r="G149" s="200" t="s">
        <v>2</v>
      </c>
      <c r="H149" s="199">
        <f>_xlfn.XLOOKUP(B149,'[1]CONTRATOS '!$B$2:$B$679,'[1]CONTRATOS '!$AP$2:$AP$679)</f>
        <v>44530</v>
      </c>
      <c r="I149" s="134" t="s">
        <v>1</v>
      </c>
      <c r="J149" s="134" t="s">
        <v>30</v>
      </c>
      <c r="K149" s="140">
        <f t="shared" si="17"/>
        <v>1</v>
      </c>
      <c r="L149" s="239">
        <v>70877910</v>
      </c>
      <c r="M149" s="239">
        <f t="shared" si="18"/>
        <v>0</v>
      </c>
      <c r="N149" s="141">
        <v>0</v>
      </c>
      <c r="O149" s="141">
        <v>0</v>
      </c>
      <c r="P149" s="62">
        <v>12163870</v>
      </c>
      <c r="R149" s="280"/>
      <c r="S149" s="282"/>
      <c r="T149" s="282"/>
    </row>
    <row r="150" spans="1:20" ht="66" x14ac:dyDescent="0.25">
      <c r="A150" s="198" t="s">
        <v>6</v>
      </c>
      <c r="B150" s="134" t="s">
        <v>144</v>
      </c>
      <c r="C150" s="134" t="s">
        <v>143</v>
      </c>
      <c r="D150" s="198" t="s">
        <v>38</v>
      </c>
      <c r="E150" s="199">
        <v>44221</v>
      </c>
      <c r="F150" s="239">
        <v>58714040</v>
      </c>
      <c r="G150" s="200" t="s">
        <v>2</v>
      </c>
      <c r="H150" s="199">
        <f>_xlfn.XLOOKUP(B150,'[1]CONTRATOS '!$B$2:$B$679,'[1]CONTRATOS '!$AP$2:$AP$679)</f>
        <v>44530</v>
      </c>
      <c r="I150" s="134" t="s">
        <v>1</v>
      </c>
      <c r="J150" s="134" t="s">
        <v>30</v>
      </c>
      <c r="K150" s="140">
        <f t="shared" si="17"/>
        <v>1</v>
      </c>
      <c r="L150" s="239">
        <v>71579670</v>
      </c>
      <c r="M150" s="239">
        <f t="shared" si="18"/>
        <v>0</v>
      </c>
      <c r="N150" s="141">
        <v>0</v>
      </c>
      <c r="O150" s="141">
        <v>0</v>
      </c>
      <c r="P150" s="62">
        <v>12865630</v>
      </c>
      <c r="R150" s="280"/>
      <c r="S150" s="282"/>
      <c r="T150" s="282"/>
    </row>
    <row r="151" spans="1:20" ht="66" x14ac:dyDescent="0.25">
      <c r="A151" s="198" t="s">
        <v>6</v>
      </c>
      <c r="B151" s="134" t="s">
        <v>142</v>
      </c>
      <c r="C151" s="134" t="s">
        <v>141</v>
      </c>
      <c r="D151" s="198" t="s">
        <v>38</v>
      </c>
      <c r="E151" s="199">
        <v>44221</v>
      </c>
      <c r="F151" s="239">
        <v>58714040</v>
      </c>
      <c r="G151" s="200" t="s">
        <v>2</v>
      </c>
      <c r="H151" s="199">
        <f>_xlfn.XLOOKUP(B151,'[1]CONTRATOS '!$B$2:$B$679,'[1]CONTRATOS '!$AP$2:$AP$679)</f>
        <v>44530</v>
      </c>
      <c r="I151" s="134" t="s">
        <v>1</v>
      </c>
      <c r="J151" s="134" t="s">
        <v>30</v>
      </c>
      <c r="K151" s="140">
        <f t="shared" si="17"/>
        <v>1</v>
      </c>
      <c r="L151" s="239">
        <v>71579670</v>
      </c>
      <c r="M151" s="239">
        <f t="shared" si="18"/>
        <v>0</v>
      </c>
      <c r="N151" s="141">
        <v>0</v>
      </c>
      <c r="O151" s="141">
        <v>0</v>
      </c>
      <c r="P151" s="62">
        <v>12865630</v>
      </c>
      <c r="R151" s="280"/>
      <c r="S151" s="282"/>
      <c r="T151" s="282"/>
    </row>
    <row r="152" spans="1:20" ht="66" x14ac:dyDescent="0.25">
      <c r="A152" s="198" t="s">
        <v>6</v>
      </c>
      <c r="B152" s="134" t="s">
        <v>140</v>
      </c>
      <c r="C152" s="134" t="s">
        <v>139</v>
      </c>
      <c r="D152" s="198" t="s">
        <v>38</v>
      </c>
      <c r="E152" s="199">
        <v>44224</v>
      </c>
      <c r="F152" s="239">
        <v>58714040</v>
      </c>
      <c r="G152" s="200" t="s">
        <v>2</v>
      </c>
      <c r="H152" s="199">
        <f>_xlfn.XLOOKUP(B152,'[1]CONTRATOS '!$B$2:$B$679,'[1]CONTRATOS '!$AP$2:$AP$679)</f>
        <v>44530</v>
      </c>
      <c r="I152" s="134" t="s">
        <v>1</v>
      </c>
      <c r="J152" s="134" t="s">
        <v>30</v>
      </c>
      <c r="K152" s="140">
        <f t="shared" si="17"/>
        <v>1</v>
      </c>
      <c r="L152" s="239">
        <v>70877910</v>
      </c>
      <c r="M152" s="239">
        <f t="shared" si="18"/>
        <v>0</v>
      </c>
      <c r="N152" s="141">
        <v>0</v>
      </c>
      <c r="O152" s="141">
        <v>0</v>
      </c>
      <c r="P152" s="62">
        <v>12163870</v>
      </c>
      <c r="R152" s="280"/>
      <c r="S152" s="282"/>
      <c r="T152" s="282"/>
    </row>
    <row r="153" spans="1:20" ht="66" x14ac:dyDescent="0.25">
      <c r="A153" s="198" t="s">
        <v>6</v>
      </c>
      <c r="B153" s="134" t="s">
        <v>138</v>
      </c>
      <c r="C153" s="134" t="s">
        <v>137</v>
      </c>
      <c r="D153" s="198" t="s">
        <v>136</v>
      </c>
      <c r="E153" s="199">
        <v>44221</v>
      </c>
      <c r="F153" s="239">
        <v>42274106</v>
      </c>
      <c r="G153" s="200" t="s">
        <v>2</v>
      </c>
      <c r="H153" s="199">
        <f>_xlfn.XLOOKUP(B153,'[1]CONTRATOS '!$B$2:$B$679,'[1]CONTRATOS '!$AP$2:$AP$679)</f>
        <v>44530</v>
      </c>
      <c r="I153" s="134" t="s">
        <v>1</v>
      </c>
      <c r="J153" s="134" t="s">
        <v>30</v>
      </c>
      <c r="K153" s="140">
        <f t="shared" si="17"/>
        <v>1</v>
      </c>
      <c r="L153" s="239">
        <v>51537362</v>
      </c>
      <c r="M153" s="239">
        <f t="shared" si="18"/>
        <v>0</v>
      </c>
      <c r="N153" s="141">
        <v>0</v>
      </c>
      <c r="O153" s="141">
        <v>0</v>
      </c>
      <c r="P153" s="62">
        <v>9263256</v>
      </c>
      <c r="R153" s="280"/>
      <c r="S153" s="282"/>
      <c r="T153" s="282"/>
    </row>
    <row r="154" spans="1:20" ht="33" x14ac:dyDescent="0.25">
      <c r="A154" s="198" t="s">
        <v>6</v>
      </c>
      <c r="B154" s="134" t="s">
        <v>135</v>
      </c>
      <c r="C154" s="134" t="s">
        <v>134</v>
      </c>
      <c r="D154" s="198" t="s">
        <v>133</v>
      </c>
      <c r="E154" s="199">
        <v>44221</v>
      </c>
      <c r="F154" s="239">
        <v>29357008</v>
      </c>
      <c r="G154" s="200" t="s">
        <v>2</v>
      </c>
      <c r="H154" s="199">
        <f>_xlfn.XLOOKUP(B154,'[1]CONTRATOS '!$B$2:$B$679,'[1]CONTRATOS '!$AP$2:$AP$679)</f>
        <v>44530</v>
      </c>
      <c r="I154" s="134" t="s">
        <v>1</v>
      </c>
      <c r="J154" s="134" t="s">
        <v>30</v>
      </c>
      <c r="K154" s="140">
        <f t="shared" si="17"/>
        <v>1</v>
      </c>
      <c r="L154" s="239">
        <v>35789820</v>
      </c>
      <c r="M154" s="239">
        <f t="shared" si="18"/>
        <v>0</v>
      </c>
      <c r="N154" s="141">
        <v>0</v>
      </c>
      <c r="O154" s="141">
        <v>0</v>
      </c>
      <c r="P154" s="62">
        <v>6432812</v>
      </c>
      <c r="R154" s="280"/>
      <c r="S154" s="282"/>
      <c r="T154" s="282"/>
    </row>
    <row r="155" spans="1:20" ht="49.5" x14ac:dyDescent="0.25">
      <c r="A155" s="198" t="s">
        <v>6</v>
      </c>
      <c r="B155" s="134" t="s">
        <v>132</v>
      </c>
      <c r="C155" s="134" t="s">
        <v>131</v>
      </c>
      <c r="D155" s="198" t="s">
        <v>72</v>
      </c>
      <c r="E155" s="199">
        <v>44221</v>
      </c>
      <c r="F155" s="239">
        <v>58714040</v>
      </c>
      <c r="G155" s="200" t="s">
        <v>2</v>
      </c>
      <c r="H155" s="199">
        <f>_xlfn.XLOOKUP(B155,'[1]CONTRATOS '!$B$2:$B$679,'[1]CONTRATOS '!$AP$2:$AP$679)</f>
        <v>44530</v>
      </c>
      <c r="I155" s="134" t="s">
        <v>1</v>
      </c>
      <c r="J155" s="134" t="s">
        <v>30</v>
      </c>
      <c r="K155" s="140">
        <f t="shared" si="17"/>
        <v>1</v>
      </c>
      <c r="L155" s="239">
        <v>71579670</v>
      </c>
      <c r="M155" s="239">
        <f t="shared" si="18"/>
        <v>0</v>
      </c>
      <c r="N155" s="141">
        <v>0</v>
      </c>
      <c r="O155" s="141">
        <v>0</v>
      </c>
      <c r="P155" s="62">
        <v>12865630</v>
      </c>
      <c r="R155" s="280"/>
      <c r="S155" s="282"/>
      <c r="T155" s="282"/>
    </row>
    <row r="156" spans="1:20" ht="49.5" x14ac:dyDescent="0.25">
      <c r="A156" s="198" t="s">
        <v>6</v>
      </c>
      <c r="B156" s="134" t="s">
        <v>130</v>
      </c>
      <c r="C156" s="134" t="s">
        <v>129</v>
      </c>
      <c r="D156" s="198" t="s">
        <v>128</v>
      </c>
      <c r="E156" s="199">
        <v>44221</v>
      </c>
      <c r="F156" s="239">
        <v>29357008</v>
      </c>
      <c r="G156" s="200" t="s">
        <v>2</v>
      </c>
      <c r="H156" s="199">
        <f>_xlfn.XLOOKUP(B156,'[1]CONTRATOS '!$B$2:$B$679,'[1]CONTRATOS '!$AP$2:$AP$679)</f>
        <v>44530</v>
      </c>
      <c r="I156" s="134" t="s">
        <v>1</v>
      </c>
      <c r="J156" s="134" t="s">
        <v>30</v>
      </c>
      <c r="K156" s="140">
        <f t="shared" si="17"/>
        <v>1</v>
      </c>
      <c r="L156" s="239">
        <v>35672860</v>
      </c>
      <c r="M156" s="239">
        <f t="shared" si="18"/>
        <v>0</v>
      </c>
      <c r="N156" s="141">
        <v>0</v>
      </c>
      <c r="O156" s="141">
        <v>0</v>
      </c>
      <c r="P156" s="62">
        <v>6315852</v>
      </c>
      <c r="R156" s="280"/>
      <c r="S156" s="282"/>
      <c r="T156" s="282"/>
    </row>
    <row r="157" spans="1:20" ht="66" x14ac:dyDescent="0.25">
      <c r="A157" s="198" t="s">
        <v>6</v>
      </c>
      <c r="B157" s="134" t="s">
        <v>127</v>
      </c>
      <c r="C157" s="134" t="s">
        <v>126</v>
      </c>
      <c r="D157" s="198" t="s">
        <v>125</v>
      </c>
      <c r="E157" s="199">
        <v>44221</v>
      </c>
      <c r="F157" s="239">
        <v>42274106</v>
      </c>
      <c r="G157" s="200" t="s">
        <v>2</v>
      </c>
      <c r="H157" s="199">
        <f>_xlfn.XLOOKUP(B157,'[1]CONTRATOS '!$B$2:$B$679,'[1]CONTRATOS '!$AP$2:$AP$679)</f>
        <v>44561</v>
      </c>
      <c r="I157" s="134" t="s">
        <v>1</v>
      </c>
      <c r="J157" s="134" t="s">
        <v>30</v>
      </c>
      <c r="K157" s="140">
        <f t="shared" si="17"/>
        <v>0.91071427845657305</v>
      </c>
      <c r="L157" s="239">
        <v>51537362</v>
      </c>
      <c r="M157" s="239">
        <f t="shared" si="18"/>
        <v>5052683</v>
      </c>
      <c r="N157" s="141">
        <v>0</v>
      </c>
      <c r="O157" s="141">
        <v>0</v>
      </c>
      <c r="P157" s="62">
        <v>14315939</v>
      </c>
      <c r="R157" s="280"/>
      <c r="S157" s="282"/>
      <c r="T157" s="282"/>
    </row>
    <row r="158" spans="1:20" ht="82.5" x14ac:dyDescent="0.25">
      <c r="A158" s="204" t="s">
        <v>6</v>
      </c>
      <c r="B158" s="135" t="s">
        <v>124</v>
      </c>
      <c r="C158" s="135" t="s">
        <v>123</v>
      </c>
      <c r="D158" s="204" t="s">
        <v>122</v>
      </c>
      <c r="E158" s="205">
        <v>44222</v>
      </c>
      <c r="F158" s="245">
        <v>83225744</v>
      </c>
      <c r="G158" s="206" t="s">
        <v>2</v>
      </c>
      <c r="H158" s="205">
        <f>_xlfn.XLOOKUP(B158,'[1]CONTRATOS '!$B$2:$B$679,'[1]CONTRATOS '!$AP$2:$AP$679)</f>
        <v>44561</v>
      </c>
      <c r="I158" s="135" t="s">
        <v>1</v>
      </c>
      <c r="J158" s="135" t="s">
        <v>121</v>
      </c>
      <c r="K158" s="152">
        <f t="shared" si="17"/>
        <v>0.91071428234833307</v>
      </c>
      <c r="L158" s="245">
        <v>101462466</v>
      </c>
      <c r="M158" s="245">
        <f t="shared" si="18"/>
        <v>9947301</v>
      </c>
      <c r="N158" s="153">
        <v>0</v>
      </c>
      <c r="O158" s="153">
        <v>0</v>
      </c>
      <c r="P158" s="71">
        <v>28184023</v>
      </c>
      <c r="R158" s="280"/>
      <c r="S158" s="282"/>
      <c r="T158" s="282"/>
    </row>
    <row r="159" spans="1:20" ht="49.5" x14ac:dyDescent="0.25">
      <c r="A159" s="198" t="s">
        <v>6</v>
      </c>
      <c r="B159" s="134" t="s">
        <v>120</v>
      </c>
      <c r="C159" s="134" t="s">
        <v>119</v>
      </c>
      <c r="D159" s="198" t="s">
        <v>118</v>
      </c>
      <c r="E159" s="199">
        <v>44222</v>
      </c>
      <c r="F159" s="239">
        <v>29357008</v>
      </c>
      <c r="G159" s="200" t="s">
        <v>2</v>
      </c>
      <c r="H159" s="199">
        <f>_xlfn.XLOOKUP(B159,'[1]CONTRATOS '!$B$2:$B$679,'[1]CONTRATOS '!$AP$2:$AP$679)</f>
        <v>44530</v>
      </c>
      <c r="I159" s="134" t="s">
        <v>1</v>
      </c>
      <c r="J159" s="134" t="s">
        <v>30</v>
      </c>
      <c r="K159" s="140">
        <f t="shared" si="17"/>
        <v>1</v>
      </c>
      <c r="L159" s="239">
        <v>35088060</v>
      </c>
      <c r="M159" s="239">
        <f t="shared" si="18"/>
        <v>0</v>
      </c>
      <c r="N159" s="141">
        <v>0</v>
      </c>
      <c r="O159" s="141">
        <v>0</v>
      </c>
      <c r="P159" s="62">
        <v>5731052</v>
      </c>
      <c r="R159" s="280"/>
      <c r="S159" s="282"/>
      <c r="T159" s="282"/>
    </row>
    <row r="160" spans="1:20" ht="49.5" x14ac:dyDescent="0.25">
      <c r="A160" s="189" t="s">
        <v>6</v>
      </c>
      <c r="B160" s="19" t="s">
        <v>117</v>
      </c>
      <c r="C160" s="19" t="s">
        <v>116</v>
      </c>
      <c r="D160" s="189" t="s">
        <v>64</v>
      </c>
      <c r="E160" s="190">
        <v>44224</v>
      </c>
      <c r="F160" s="241">
        <v>40000386</v>
      </c>
      <c r="G160" s="191" t="s">
        <v>2</v>
      </c>
      <c r="H160" s="190">
        <v>44561</v>
      </c>
      <c r="I160" s="19" t="s">
        <v>1</v>
      </c>
      <c r="J160" s="19" t="s">
        <v>110</v>
      </c>
      <c r="K160" s="144">
        <f>+L160/F160</f>
        <v>0.88596495043822832</v>
      </c>
      <c r="L160" s="241">
        <v>35438940</v>
      </c>
      <c r="M160" s="241">
        <f>+F160-L160</f>
        <v>4561446</v>
      </c>
      <c r="N160" s="145">
        <v>0</v>
      </c>
      <c r="O160" s="145">
        <v>0</v>
      </c>
      <c r="P160" s="63">
        <v>0</v>
      </c>
      <c r="R160" s="280"/>
      <c r="S160" s="282"/>
      <c r="T160" s="282"/>
    </row>
    <row r="161" spans="1:20" ht="49.5" x14ac:dyDescent="0.25">
      <c r="A161" s="189" t="s">
        <v>6</v>
      </c>
      <c r="B161" s="19" t="s">
        <v>115</v>
      </c>
      <c r="C161" s="19" t="s">
        <v>114</v>
      </c>
      <c r="D161" s="189" t="s">
        <v>111</v>
      </c>
      <c r="E161" s="190">
        <v>44224</v>
      </c>
      <c r="F161" s="241">
        <v>40000386</v>
      </c>
      <c r="G161" s="191" t="s">
        <v>2</v>
      </c>
      <c r="H161" s="190">
        <v>44561</v>
      </c>
      <c r="I161" s="19" t="s">
        <v>1</v>
      </c>
      <c r="J161" s="19" t="s">
        <v>110</v>
      </c>
      <c r="K161" s="144">
        <f>+L161/F161</f>
        <v>0.88596495043822832</v>
      </c>
      <c r="L161" s="241">
        <v>35438940</v>
      </c>
      <c r="M161" s="241">
        <f>+F161-L161</f>
        <v>4561446</v>
      </c>
      <c r="N161" s="145">
        <v>0</v>
      </c>
      <c r="O161" s="145">
        <v>0</v>
      </c>
      <c r="P161" s="63">
        <v>0</v>
      </c>
      <c r="R161" s="280"/>
      <c r="S161" s="282"/>
      <c r="T161" s="282"/>
    </row>
    <row r="162" spans="1:20" ht="49.5" x14ac:dyDescent="0.25">
      <c r="A162" s="189" t="s">
        <v>6</v>
      </c>
      <c r="B162" s="19" t="s">
        <v>113</v>
      </c>
      <c r="C162" s="19" t="s">
        <v>112</v>
      </c>
      <c r="D162" s="189" t="s">
        <v>111</v>
      </c>
      <c r="E162" s="190">
        <v>44224</v>
      </c>
      <c r="F162" s="241">
        <v>40000386</v>
      </c>
      <c r="G162" s="191" t="s">
        <v>2</v>
      </c>
      <c r="H162" s="190">
        <v>44561</v>
      </c>
      <c r="I162" s="19" t="s">
        <v>1</v>
      </c>
      <c r="J162" s="19" t="s">
        <v>110</v>
      </c>
      <c r="K162" s="144">
        <f>+L162/F162</f>
        <v>0.88596495043822832</v>
      </c>
      <c r="L162" s="241">
        <v>35438940</v>
      </c>
      <c r="M162" s="241">
        <f>+F162-L162</f>
        <v>4561446</v>
      </c>
      <c r="N162" s="145">
        <v>0</v>
      </c>
      <c r="O162" s="145">
        <v>0</v>
      </c>
      <c r="P162" s="63">
        <v>0</v>
      </c>
      <c r="R162" s="280"/>
      <c r="S162" s="282"/>
      <c r="T162" s="282"/>
    </row>
    <row r="163" spans="1:20" ht="33" x14ac:dyDescent="0.25">
      <c r="A163" s="189" t="s">
        <v>6</v>
      </c>
      <c r="B163" s="19" t="s">
        <v>109</v>
      </c>
      <c r="C163" s="19" t="s">
        <v>108</v>
      </c>
      <c r="D163" s="189" t="s">
        <v>107</v>
      </c>
      <c r="E163" s="190">
        <v>44224</v>
      </c>
      <c r="F163" s="241">
        <v>34189812</v>
      </c>
      <c r="G163" s="191" t="s">
        <v>2</v>
      </c>
      <c r="H163" s="190">
        <v>44561</v>
      </c>
      <c r="I163" s="19" t="s">
        <v>1</v>
      </c>
      <c r="J163" s="19" t="s">
        <v>106</v>
      </c>
      <c r="K163" s="144">
        <f t="shared" ref="K163:K177" si="19">+L163/(F163+P163)</f>
        <v>0.91017963358289633</v>
      </c>
      <c r="L163" s="241">
        <v>41244862</v>
      </c>
      <c r="M163" s="241">
        <f t="shared" ref="M163:M177" si="20">+F163+P163-L163</f>
        <v>4070217</v>
      </c>
      <c r="N163" s="145">
        <v>0</v>
      </c>
      <c r="O163" s="145">
        <v>0</v>
      </c>
      <c r="P163" s="63">
        <v>11125267</v>
      </c>
      <c r="R163" s="280"/>
      <c r="S163" s="282"/>
      <c r="T163" s="282"/>
    </row>
    <row r="164" spans="1:20" ht="66" x14ac:dyDescent="0.25">
      <c r="A164" s="198" t="s">
        <v>6</v>
      </c>
      <c r="B164" s="134" t="s">
        <v>105</v>
      </c>
      <c r="C164" s="134" t="s">
        <v>104</v>
      </c>
      <c r="D164" s="198" t="s">
        <v>103</v>
      </c>
      <c r="E164" s="199">
        <v>44224</v>
      </c>
      <c r="F164" s="239">
        <v>56140920</v>
      </c>
      <c r="G164" s="200" t="s">
        <v>2</v>
      </c>
      <c r="H164" s="199">
        <f>_xlfn.XLOOKUP(B164,'[1]CONTRATOS '!$B$2:$B$679,'[1]CONTRATOS '!$AP$2:$AP$679)</f>
        <v>44561</v>
      </c>
      <c r="I164" s="134" t="s">
        <v>1</v>
      </c>
      <c r="J164" s="134" t="s">
        <v>34</v>
      </c>
      <c r="K164" s="140">
        <f t="shared" si="19"/>
        <v>0.88484834234992937</v>
      </c>
      <c r="L164" s="239">
        <v>68304775</v>
      </c>
      <c r="M164" s="239">
        <f t="shared" si="20"/>
        <v>8888990</v>
      </c>
      <c r="N164" s="141">
        <v>1</v>
      </c>
      <c r="O164" s="141">
        <v>0</v>
      </c>
      <c r="P164" s="62">
        <v>21052845</v>
      </c>
      <c r="R164" s="280"/>
      <c r="S164" s="282"/>
      <c r="T164" s="282"/>
    </row>
    <row r="165" spans="1:20" ht="49.5" x14ac:dyDescent="0.25">
      <c r="A165" s="207" t="s">
        <v>6</v>
      </c>
      <c r="B165" s="136" t="s">
        <v>102</v>
      </c>
      <c r="C165" s="136" t="s">
        <v>101</v>
      </c>
      <c r="D165" s="207" t="s">
        <v>100</v>
      </c>
      <c r="E165" s="208">
        <v>44222</v>
      </c>
      <c r="F165" s="246">
        <v>29473968</v>
      </c>
      <c r="G165" s="209" t="s">
        <v>2</v>
      </c>
      <c r="H165" s="208">
        <f>_xlfn.XLOOKUP(B165,'[1]CONTRATOS '!$B$2:$B$679,'[1]CONTRATOS '!$AP$2:$AP$679)</f>
        <v>44561</v>
      </c>
      <c r="I165" s="136" t="s">
        <v>1</v>
      </c>
      <c r="J165" s="136" t="s">
        <v>87</v>
      </c>
      <c r="K165" s="154">
        <f t="shared" si="19"/>
        <v>1</v>
      </c>
      <c r="L165" s="246">
        <v>35672860</v>
      </c>
      <c r="M165" s="246">
        <f t="shared" si="20"/>
        <v>0</v>
      </c>
      <c r="N165" s="155">
        <v>0</v>
      </c>
      <c r="O165" s="155">
        <v>0</v>
      </c>
      <c r="P165" s="68">
        <v>6198892</v>
      </c>
      <c r="R165" s="280"/>
      <c r="S165" s="282"/>
      <c r="T165" s="282"/>
    </row>
    <row r="166" spans="1:20" ht="99" x14ac:dyDescent="0.25">
      <c r="A166" s="207" t="s">
        <v>6</v>
      </c>
      <c r="B166" s="136" t="s">
        <v>99</v>
      </c>
      <c r="C166" s="136" t="s">
        <v>98</v>
      </c>
      <c r="D166" s="207" t="s">
        <v>97</v>
      </c>
      <c r="E166" s="208">
        <v>44224</v>
      </c>
      <c r="F166" s="246">
        <v>86064048</v>
      </c>
      <c r="G166" s="209" t="s">
        <v>2</v>
      </c>
      <c r="H166" s="208">
        <f>_xlfn.XLOOKUP(B166,'[1]CONTRATOS '!$B$2:$B$679,'[1]CONTRATOS '!$AP$2:$AP$679)</f>
        <v>44561</v>
      </c>
      <c r="I166" s="136" t="s">
        <v>1</v>
      </c>
      <c r="J166" s="136" t="s">
        <v>87</v>
      </c>
      <c r="K166" s="154">
        <f t="shared" si="19"/>
        <v>0.90909090909090906</v>
      </c>
      <c r="L166" s="246">
        <v>102457200</v>
      </c>
      <c r="M166" s="246">
        <f t="shared" si="20"/>
        <v>10245720</v>
      </c>
      <c r="N166" s="155">
        <v>0</v>
      </c>
      <c r="O166" s="155">
        <v>0</v>
      </c>
      <c r="P166" s="68">
        <v>26638872</v>
      </c>
      <c r="R166" s="280"/>
      <c r="S166" s="282"/>
      <c r="T166" s="282"/>
    </row>
    <row r="167" spans="1:20" ht="99" x14ac:dyDescent="0.25">
      <c r="A167" s="207" t="s">
        <v>6</v>
      </c>
      <c r="B167" s="136" t="s">
        <v>96</v>
      </c>
      <c r="C167" s="136" t="s">
        <v>95</v>
      </c>
      <c r="D167" s="207" t="s">
        <v>94</v>
      </c>
      <c r="E167" s="208">
        <v>44223</v>
      </c>
      <c r="F167" s="246">
        <v>74274436</v>
      </c>
      <c r="G167" s="209" t="s">
        <v>2</v>
      </c>
      <c r="H167" s="208">
        <f>_xlfn.XLOOKUP(B167,'[1]CONTRATOS '!$B$2:$B$679,'[1]CONTRATOS '!$AP$2:$AP$679)</f>
        <v>44561</v>
      </c>
      <c r="I167" s="136" t="s">
        <v>1</v>
      </c>
      <c r="J167" s="136" t="s">
        <v>87</v>
      </c>
      <c r="K167" s="154">
        <f t="shared" si="19"/>
        <v>0.90909090909090906</v>
      </c>
      <c r="L167" s="246">
        <v>88421960</v>
      </c>
      <c r="M167" s="246">
        <f t="shared" si="20"/>
        <v>8842196</v>
      </c>
      <c r="N167" s="155">
        <v>0</v>
      </c>
      <c r="O167" s="155">
        <v>0</v>
      </c>
      <c r="P167" s="68">
        <v>22989720</v>
      </c>
      <c r="R167" s="280"/>
      <c r="S167" s="282"/>
      <c r="T167" s="282"/>
    </row>
    <row r="168" spans="1:20" ht="82.5" x14ac:dyDescent="0.25">
      <c r="A168" s="207" t="s">
        <v>6</v>
      </c>
      <c r="B168" s="136" t="s">
        <v>93</v>
      </c>
      <c r="C168" s="136" t="s">
        <v>92</v>
      </c>
      <c r="D168" s="207" t="s">
        <v>91</v>
      </c>
      <c r="E168" s="208">
        <v>44222</v>
      </c>
      <c r="F168" s="246">
        <v>77811324</v>
      </c>
      <c r="G168" s="209" t="s">
        <v>2</v>
      </c>
      <c r="H168" s="208">
        <f>_xlfn.XLOOKUP(B168,'[1]CONTRATOS '!$B$2:$B$679,'[1]CONTRATOS '!$AP$2:$AP$679)</f>
        <v>44561</v>
      </c>
      <c r="I168" s="136" t="s">
        <v>1</v>
      </c>
      <c r="J168" s="136" t="s">
        <v>87</v>
      </c>
      <c r="K168" s="154">
        <f t="shared" si="19"/>
        <v>0.91044776076115796</v>
      </c>
      <c r="L168" s="246">
        <v>94176405</v>
      </c>
      <c r="M168" s="246">
        <f t="shared" si="20"/>
        <v>9263253</v>
      </c>
      <c r="N168" s="155">
        <v>0</v>
      </c>
      <c r="O168" s="155">
        <v>0</v>
      </c>
      <c r="P168" s="68">
        <v>25628334</v>
      </c>
      <c r="R168" s="280"/>
      <c r="S168" s="282"/>
      <c r="T168" s="282"/>
    </row>
    <row r="169" spans="1:20" ht="82.5" x14ac:dyDescent="0.25">
      <c r="A169" s="207" t="s">
        <v>6</v>
      </c>
      <c r="B169" s="136" t="s">
        <v>90</v>
      </c>
      <c r="C169" s="136" t="s">
        <v>89</v>
      </c>
      <c r="D169" s="207" t="s">
        <v>88</v>
      </c>
      <c r="E169" s="208">
        <v>44222</v>
      </c>
      <c r="F169" s="246">
        <v>29473968</v>
      </c>
      <c r="G169" s="209" t="s">
        <v>2</v>
      </c>
      <c r="H169" s="208">
        <f>_xlfn.XLOOKUP(B169,'[1]CONTRATOS '!$B$2:$B$679,'[1]CONTRATOS '!$AP$2:$AP$679)</f>
        <v>44561</v>
      </c>
      <c r="I169" s="136" t="s">
        <v>1</v>
      </c>
      <c r="J169" s="136" t="s">
        <v>87</v>
      </c>
      <c r="K169" s="154">
        <f t="shared" si="19"/>
        <v>0.91044775890846497</v>
      </c>
      <c r="L169" s="246">
        <v>35672860</v>
      </c>
      <c r="M169" s="246">
        <f t="shared" si="20"/>
        <v>3508806</v>
      </c>
      <c r="N169" s="155">
        <v>0</v>
      </c>
      <c r="O169" s="155">
        <v>0</v>
      </c>
      <c r="P169" s="68">
        <v>9707698</v>
      </c>
      <c r="R169" s="280"/>
      <c r="S169" s="282"/>
      <c r="T169" s="282"/>
    </row>
    <row r="170" spans="1:20" ht="82.5" x14ac:dyDescent="0.25">
      <c r="A170" s="198" t="s">
        <v>6</v>
      </c>
      <c r="B170" s="134" t="s">
        <v>86</v>
      </c>
      <c r="C170" s="134" t="s">
        <v>85</v>
      </c>
      <c r="D170" s="198" t="s">
        <v>84</v>
      </c>
      <c r="E170" s="199">
        <v>44224</v>
      </c>
      <c r="F170" s="239">
        <v>66934015</v>
      </c>
      <c r="G170" s="200" t="s">
        <v>2</v>
      </c>
      <c r="H170" s="199">
        <f>_xlfn.XLOOKUP(B170,'[1]CONTRATOS '!$B$2:$B$679,'[1]CONTRATOS '!$AP$2:$AP$679)</f>
        <v>44530</v>
      </c>
      <c r="I170" s="134" t="s">
        <v>1</v>
      </c>
      <c r="J170" s="134" t="s">
        <v>30</v>
      </c>
      <c r="K170" s="140">
        <f t="shared" si="19"/>
        <v>1</v>
      </c>
      <c r="L170" s="239">
        <v>81067496</v>
      </c>
      <c r="M170" s="239">
        <f t="shared" si="20"/>
        <v>0</v>
      </c>
      <c r="N170" s="141">
        <v>0</v>
      </c>
      <c r="O170" s="141">
        <v>0</v>
      </c>
      <c r="P170" s="62">
        <v>14133481</v>
      </c>
      <c r="R170" s="280"/>
      <c r="S170" s="282"/>
      <c r="T170" s="282"/>
    </row>
    <row r="171" spans="1:20" ht="66" x14ac:dyDescent="0.25">
      <c r="A171" s="189" t="s">
        <v>6</v>
      </c>
      <c r="B171" s="19" t="s">
        <v>83</v>
      </c>
      <c r="C171" s="19" t="s">
        <v>82</v>
      </c>
      <c r="D171" s="189" t="s">
        <v>81</v>
      </c>
      <c r="E171" s="190">
        <v>44224</v>
      </c>
      <c r="F171" s="241">
        <v>40421464</v>
      </c>
      <c r="G171" s="191" t="s">
        <v>2</v>
      </c>
      <c r="H171" s="190">
        <f>_xlfn.XLOOKUP(B171,'[1]CONTRATOS '!$B$2:$B$679,'[1]CONTRATOS '!$AP$2:$AP$679)</f>
        <v>44561</v>
      </c>
      <c r="I171" s="19" t="s">
        <v>1</v>
      </c>
      <c r="J171" s="19" t="s">
        <v>80</v>
      </c>
      <c r="K171" s="144">
        <f t="shared" si="19"/>
        <v>0.90909090909090906</v>
      </c>
      <c r="L171" s="241">
        <v>50526830</v>
      </c>
      <c r="M171" s="241">
        <f t="shared" si="20"/>
        <v>5052683</v>
      </c>
      <c r="N171" s="145">
        <v>0</v>
      </c>
      <c r="O171" s="145">
        <v>0</v>
      </c>
      <c r="P171" s="63">
        <v>15158049</v>
      </c>
      <c r="R171" s="280"/>
      <c r="S171" s="282"/>
      <c r="T171" s="282"/>
    </row>
    <row r="172" spans="1:20" ht="54" x14ac:dyDescent="0.25">
      <c r="A172" s="210" t="s">
        <v>6</v>
      </c>
      <c r="B172" s="19" t="s">
        <v>1385</v>
      </c>
      <c r="C172" s="19" t="s">
        <v>531</v>
      </c>
      <c r="D172" s="210" t="s">
        <v>532</v>
      </c>
      <c r="E172" s="20">
        <v>44228</v>
      </c>
      <c r="F172" s="241">
        <v>64000656</v>
      </c>
      <c r="G172" s="63" t="s">
        <v>2</v>
      </c>
      <c r="H172" s="20">
        <f>_xlfn.XLOOKUP(B172,'[1]CONTRATOS '!$B$2:$B$679,'[1]CONTRATOS '!$AP$2:$AP$679)</f>
        <v>44561</v>
      </c>
      <c r="I172" s="19" t="s">
        <v>1</v>
      </c>
      <c r="J172" s="19" t="s">
        <v>533</v>
      </c>
      <c r="K172" s="144">
        <f t="shared" si="19"/>
        <v>0.86238523525042743</v>
      </c>
      <c r="L172" s="241">
        <v>75200754</v>
      </c>
      <c r="M172" s="241">
        <f t="shared" si="20"/>
        <v>12000129</v>
      </c>
      <c r="N172" s="145">
        <v>0</v>
      </c>
      <c r="O172" s="145">
        <v>0</v>
      </c>
      <c r="P172" s="63">
        <v>23200227</v>
      </c>
      <c r="R172" s="280"/>
      <c r="S172" s="282"/>
      <c r="T172" s="282"/>
    </row>
    <row r="173" spans="1:20" ht="66" x14ac:dyDescent="0.25">
      <c r="A173" s="198" t="s">
        <v>6</v>
      </c>
      <c r="B173" s="134" t="s">
        <v>79</v>
      </c>
      <c r="C173" s="134" t="s">
        <v>78</v>
      </c>
      <c r="D173" s="198" t="s">
        <v>38</v>
      </c>
      <c r="E173" s="199">
        <v>44224</v>
      </c>
      <c r="F173" s="239">
        <v>58714040</v>
      </c>
      <c r="G173" s="200" t="s">
        <v>2</v>
      </c>
      <c r="H173" s="199">
        <f>_xlfn.XLOOKUP(B173,'[1]CONTRATOS '!$B$2:$B$679,'[1]CONTRATOS '!$AP$2:$AP$679)</f>
        <v>44530</v>
      </c>
      <c r="I173" s="134" t="s">
        <v>1</v>
      </c>
      <c r="J173" s="134" t="s">
        <v>30</v>
      </c>
      <c r="K173" s="140">
        <f t="shared" si="19"/>
        <v>1</v>
      </c>
      <c r="L173" s="239">
        <v>70877910</v>
      </c>
      <c r="M173" s="239">
        <f t="shared" si="20"/>
        <v>0</v>
      </c>
      <c r="N173" s="141">
        <v>0</v>
      </c>
      <c r="O173" s="141">
        <v>0</v>
      </c>
      <c r="P173" s="62">
        <v>12163870</v>
      </c>
      <c r="R173" s="280"/>
      <c r="S173" s="282"/>
      <c r="T173" s="282"/>
    </row>
    <row r="174" spans="1:20" ht="66" x14ac:dyDescent="0.25">
      <c r="A174" s="198" t="s">
        <v>6</v>
      </c>
      <c r="B174" s="134" t="s">
        <v>77</v>
      </c>
      <c r="C174" s="134" t="s">
        <v>76</v>
      </c>
      <c r="D174" s="198" t="s">
        <v>75</v>
      </c>
      <c r="E174" s="199">
        <v>44224</v>
      </c>
      <c r="F174" s="239">
        <v>58714040</v>
      </c>
      <c r="G174" s="200" t="s">
        <v>2</v>
      </c>
      <c r="H174" s="199">
        <f>_xlfn.XLOOKUP(B174,'[1]CONTRATOS '!$B$2:$B$679,'[1]CONTRATOS '!$AP$2:$AP$679)</f>
        <v>44530</v>
      </c>
      <c r="I174" s="134" t="s">
        <v>1</v>
      </c>
      <c r="J174" s="134" t="s">
        <v>30</v>
      </c>
      <c r="K174" s="140">
        <f t="shared" si="19"/>
        <v>1</v>
      </c>
      <c r="L174" s="239">
        <v>70877910</v>
      </c>
      <c r="M174" s="239">
        <f t="shared" si="20"/>
        <v>0</v>
      </c>
      <c r="N174" s="141">
        <v>0</v>
      </c>
      <c r="O174" s="141">
        <v>0</v>
      </c>
      <c r="P174" s="62">
        <v>12163870</v>
      </c>
      <c r="R174" s="280"/>
      <c r="S174" s="282"/>
      <c r="T174" s="282"/>
    </row>
    <row r="175" spans="1:20" ht="49.5" x14ac:dyDescent="0.25">
      <c r="A175" s="198" t="s">
        <v>6</v>
      </c>
      <c r="B175" s="134" t="s">
        <v>74</v>
      </c>
      <c r="C175" s="134" t="s">
        <v>73</v>
      </c>
      <c r="D175" s="198" t="s">
        <v>72</v>
      </c>
      <c r="E175" s="199">
        <v>44224</v>
      </c>
      <c r="F175" s="239">
        <v>58714040</v>
      </c>
      <c r="G175" s="200" t="s">
        <v>2</v>
      </c>
      <c r="H175" s="199">
        <f>_xlfn.XLOOKUP(B175,'[1]CONTRATOS '!$B$2:$B$679,'[1]CONTRATOS '!$AP$2:$AP$679)</f>
        <v>44530</v>
      </c>
      <c r="I175" s="134" t="s">
        <v>1</v>
      </c>
      <c r="J175" s="134" t="s">
        <v>30</v>
      </c>
      <c r="K175" s="140">
        <f t="shared" si="19"/>
        <v>1</v>
      </c>
      <c r="L175" s="239">
        <v>70877910</v>
      </c>
      <c r="M175" s="239">
        <f t="shared" si="20"/>
        <v>0</v>
      </c>
      <c r="N175" s="141">
        <v>0</v>
      </c>
      <c r="O175" s="141">
        <v>0</v>
      </c>
      <c r="P175" s="62">
        <v>12163870</v>
      </c>
      <c r="R175" s="280"/>
      <c r="S175" s="282"/>
      <c r="T175" s="282"/>
    </row>
    <row r="176" spans="1:20" ht="119.45" customHeight="1" x14ac:dyDescent="0.25">
      <c r="A176" s="198" t="s">
        <v>6</v>
      </c>
      <c r="B176" s="134" t="s">
        <v>71</v>
      </c>
      <c r="C176" s="134" t="s">
        <v>70</v>
      </c>
      <c r="D176" s="198" t="s">
        <v>67</v>
      </c>
      <c r="E176" s="199">
        <v>44224</v>
      </c>
      <c r="F176" s="239">
        <v>58714040</v>
      </c>
      <c r="G176" s="200" t="s">
        <v>2</v>
      </c>
      <c r="H176" s="199">
        <f>_xlfn.XLOOKUP(B176,'[1]CONTRATOS '!$B$2:$B$679,'[1]CONTRATOS '!$AP$2:$AP$679)</f>
        <v>44561</v>
      </c>
      <c r="I176" s="134" t="s">
        <v>1</v>
      </c>
      <c r="J176" s="134" t="s">
        <v>30</v>
      </c>
      <c r="K176" s="140">
        <f t="shared" si="19"/>
        <v>0.90990990817508455</v>
      </c>
      <c r="L176" s="239">
        <v>70877910</v>
      </c>
      <c r="M176" s="239">
        <f t="shared" si="20"/>
        <v>7017615</v>
      </c>
      <c r="N176" s="141">
        <v>0</v>
      </c>
      <c r="O176" s="141">
        <v>0</v>
      </c>
      <c r="P176" s="62">
        <v>19181485</v>
      </c>
      <c r="R176" s="280"/>
      <c r="S176" s="282"/>
      <c r="T176" s="282"/>
    </row>
    <row r="177" spans="1:20" ht="49.5" x14ac:dyDescent="0.25">
      <c r="A177" s="198" t="s">
        <v>6</v>
      </c>
      <c r="B177" s="134" t="s">
        <v>69</v>
      </c>
      <c r="C177" s="134" t="s">
        <v>68</v>
      </c>
      <c r="D177" s="198" t="s">
        <v>67</v>
      </c>
      <c r="E177" s="199">
        <v>44225</v>
      </c>
      <c r="F177" s="239">
        <v>58714040</v>
      </c>
      <c r="G177" s="200" t="s">
        <v>2</v>
      </c>
      <c r="H177" s="199">
        <f>_xlfn.XLOOKUP(B177,'[1]CONTRATOS '!$B$2:$B$679,'[1]CONTRATOS '!$AP$2:$AP$679)</f>
        <v>44530</v>
      </c>
      <c r="I177" s="134" t="s">
        <v>1</v>
      </c>
      <c r="J177" s="134" t="s">
        <v>30</v>
      </c>
      <c r="K177" s="140">
        <f t="shared" si="19"/>
        <v>1</v>
      </c>
      <c r="L177" s="239">
        <v>70877910</v>
      </c>
      <c r="M177" s="239">
        <f t="shared" si="20"/>
        <v>0</v>
      </c>
      <c r="N177" s="141">
        <v>0</v>
      </c>
      <c r="O177" s="141">
        <v>0</v>
      </c>
      <c r="P177" s="62">
        <v>12163870</v>
      </c>
      <c r="R177" s="280"/>
      <c r="S177" s="282"/>
      <c r="T177" s="282"/>
    </row>
    <row r="178" spans="1:20" ht="49.5" x14ac:dyDescent="0.25">
      <c r="A178" s="189" t="s">
        <v>6</v>
      </c>
      <c r="B178" s="19" t="s">
        <v>66</v>
      </c>
      <c r="C178" s="19" t="s">
        <v>65</v>
      </c>
      <c r="D178" s="189" t="s">
        <v>64</v>
      </c>
      <c r="E178" s="190">
        <v>44224</v>
      </c>
      <c r="F178" s="241">
        <v>40000386</v>
      </c>
      <c r="G178" s="191" t="s">
        <v>2</v>
      </c>
      <c r="H178" s="190">
        <v>44561</v>
      </c>
      <c r="I178" s="19" t="s">
        <v>1</v>
      </c>
      <c r="J178" s="19" t="s">
        <v>63</v>
      </c>
      <c r="K178" s="144">
        <f>+L178/F178</f>
        <v>0.88596495043822832</v>
      </c>
      <c r="L178" s="241">
        <v>35438940</v>
      </c>
      <c r="M178" s="241">
        <f>+F178-L178</f>
        <v>4561446</v>
      </c>
      <c r="N178" s="145">
        <v>0</v>
      </c>
      <c r="O178" s="145">
        <v>0</v>
      </c>
      <c r="P178" s="63">
        <v>0</v>
      </c>
      <c r="R178" s="280"/>
      <c r="S178" s="282"/>
      <c r="T178" s="282"/>
    </row>
    <row r="179" spans="1:20" ht="49.5" x14ac:dyDescent="0.25">
      <c r="A179" s="198" t="s">
        <v>6</v>
      </c>
      <c r="B179" s="134" t="s">
        <v>62</v>
      </c>
      <c r="C179" s="134" t="s">
        <v>61</v>
      </c>
      <c r="D179" s="198" t="s">
        <v>60</v>
      </c>
      <c r="E179" s="199">
        <v>44225</v>
      </c>
      <c r="F179" s="239">
        <v>37576975</v>
      </c>
      <c r="G179" s="200" t="s">
        <v>2</v>
      </c>
      <c r="H179" s="199">
        <f>_xlfn.XLOOKUP(B179,'[1]CONTRATOS '!$B$2:$B$679,'[1]CONTRATOS '!$AP$2:$AP$679)</f>
        <v>44561</v>
      </c>
      <c r="I179" s="134" t="s">
        <v>1</v>
      </c>
      <c r="J179" s="134" t="s">
        <v>30</v>
      </c>
      <c r="K179" s="140">
        <f>+L179/(F179+P179)</f>
        <v>0.90990990954848783</v>
      </c>
      <c r="L179" s="239">
        <v>45361847</v>
      </c>
      <c r="M179" s="239">
        <f>+F179+P179-L179</f>
        <v>4491272</v>
      </c>
      <c r="N179" s="141">
        <v>0</v>
      </c>
      <c r="O179" s="141">
        <v>0</v>
      </c>
      <c r="P179" s="62">
        <v>12276144</v>
      </c>
      <c r="R179" s="280"/>
      <c r="S179" s="282"/>
      <c r="T179" s="282"/>
    </row>
    <row r="180" spans="1:20" ht="66" x14ac:dyDescent="0.25">
      <c r="A180" s="198" t="s">
        <v>6</v>
      </c>
      <c r="B180" s="134" t="s">
        <v>59</v>
      </c>
      <c r="C180" s="134" t="s">
        <v>58</v>
      </c>
      <c r="D180" s="198" t="s">
        <v>55</v>
      </c>
      <c r="E180" s="199">
        <v>44226</v>
      </c>
      <c r="F180" s="239">
        <v>56140920</v>
      </c>
      <c r="G180" s="200" t="s">
        <v>2</v>
      </c>
      <c r="H180" s="199">
        <f>_xlfn.XLOOKUP(B180,'[1]CONTRATOS '!$B$2:$B$679,'[1]CONTRATOS '!$AP$2:$AP$679)</f>
        <v>44561</v>
      </c>
      <c r="I180" s="134" t="s">
        <v>1</v>
      </c>
      <c r="J180" s="134" t="s">
        <v>34</v>
      </c>
      <c r="K180" s="140">
        <f>+L180/(F180+P180)</f>
        <v>0.90909090909090906</v>
      </c>
      <c r="L180" s="239">
        <v>70176150</v>
      </c>
      <c r="M180" s="239">
        <f>+F180+P180-L180</f>
        <v>7017615</v>
      </c>
      <c r="N180" s="141">
        <v>0</v>
      </c>
      <c r="O180" s="141">
        <v>0</v>
      </c>
      <c r="P180" s="62">
        <v>21052845</v>
      </c>
      <c r="R180" s="280"/>
      <c r="S180" s="282"/>
      <c r="T180" s="282"/>
    </row>
    <row r="181" spans="1:20" ht="66" x14ac:dyDescent="0.25">
      <c r="A181" s="198" t="s">
        <v>6</v>
      </c>
      <c r="B181" s="134" t="s">
        <v>57</v>
      </c>
      <c r="C181" s="134" t="s">
        <v>56</v>
      </c>
      <c r="D181" s="198" t="s">
        <v>55</v>
      </c>
      <c r="E181" s="199">
        <v>44224</v>
      </c>
      <c r="F181" s="239">
        <v>56140920</v>
      </c>
      <c r="G181" s="200" t="s">
        <v>2</v>
      </c>
      <c r="H181" s="199">
        <f>_xlfn.XLOOKUP(B181,'[1]CONTRATOS '!$B$2:$B$679,'[1]CONTRATOS '!$AP$2:$AP$679)</f>
        <v>44561</v>
      </c>
      <c r="I181" s="134" t="s">
        <v>1</v>
      </c>
      <c r="J181" s="134" t="s">
        <v>34</v>
      </c>
      <c r="K181" s="140">
        <f>+L181/(F181+P181)</f>
        <v>0.90909090909090906</v>
      </c>
      <c r="L181" s="239">
        <v>70176150</v>
      </c>
      <c r="M181" s="239">
        <f>+F181+P181-L181</f>
        <v>7017615</v>
      </c>
      <c r="N181" s="141">
        <v>0</v>
      </c>
      <c r="O181" s="141">
        <v>0</v>
      </c>
      <c r="P181" s="62">
        <v>21052845</v>
      </c>
      <c r="R181" s="280"/>
      <c r="S181" s="282"/>
      <c r="T181" s="282"/>
    </row>
    <row r="182" spans="1:20" ht="54" x14ac:dyDescent="0.25">
      <c r="A182" s="210" t="s">
        <v>6</v>
      </c>
      <c r="B182" s="19" t="s">
        <v>1386</v>
      </c>
      <c r="C182" s="19" t="s">
        <v>534</v>
      </c>
      <c r="D182" s="210" t="s">
        <v>535</v>
      </c>
      <c r="E182" s="20">
        <v>44229</v>
      </c>
      <c r="F182" s="241">
        <v>40421464</v>
      </c>
      <c r="G182" s="63" t="s">
        <v>2</v>
      </c>
      <c r="H182" s="20">
        <f>_xlfn.XLOOKUP(B182,'[1]CONTRATOS '!$B$2:$B$679,'[1]CONTRATOS '!$AP$2:$AP$679)</f>
        <v>44469</v>
      </c>
      <c r="I182" s="19" t="s">
        <v>1</v>
      </c>
      <c r="J182" s="19" t="s">
        <v>536</v>
      </c>
      <c r="K182" s="144">
        <f>+L182/F182</f>
        <v>0.72916619249614512</v>
      </c>
      <c r="L182" s="241">
        <v>29473965</v>
      </c>
      <c r="M182" s="241">
        <f>+F182-L182</f>
        <v>10947499</v>
      </c>
      <c r="N182" s="145">
        <v>0</v>
      </c>
      <c r="O182" s="145">
        <v>0</v>
      </c>
      <c r="P182" s="63">
        <v>0</v>
      </c>
      <c r="R182" s="280"/>
      <c r="S182" s="282"/>
      <c r="T182" s="282"/>
    </row>
    <row r="183" spans="1:20" ht="66" x14ac:dyDescent="0.25">
      <c r="A183" s="198" t="s">
        <v>6</v>
      </c>
      <c r="B183" s="134" t="s">
        <v>54</v>
      </c>
      <c r="C183" s="134" t="s">
        <v>53</v>
      </c>
      <c r="D183" s="198" t="s">
        <v>38</v>
      </c>
      <c r="E183" s="199">
        <v>44225</v>
      </c>
      <c r="F183" s="239">
        <v>58714040</v>
      </c>
      <c r="G183" s="200" t="s">
        <v>2</v>
      </c>
      <c r="H183" s="199">
        <f>_xlfn.XLOOKUP(B183,'[1]CONTRATOS '!$B$2:$B$679,'[1]CONTRATOS '!$AP$2:$AP$679)</f>
        <v>44530</v>
      </c>
      <c r="I183" s="134" t="s">
        <v>1</v>
      </c>
      <c r="J183" s="134" t="s">
        <v>30</v>
      </c>
      <c r="K183" s="140">
        <f>+L183/(F183+P183)</f>
        <v>1</v>
      </c>
      <c r="L183" s="239">
        <v>70877910</v>
      </c>
      <c r="M183" s="239">
        <f>+F183+P183-L183</f>
        <v>0</v>
      </c>
      <c r="N183" s="141">
        <v>0</v>
      </c>
      <c r="O183" s="141">
        <v>0</v>
      </c>
      <c r="P183" s="62">
        <v>12163870</v>
      </c>
      <c r="R183" s="280"/>
      <c r="S183" s="282"/>
      <c r="T183" s="282"/>
    </row>
    <row r="184" spans="1:20" ht="66" x14ac:dyDescent="0.25">
      <c r="A184" s="198" t="s">
        <v>6</v>
      </c>
      <c r="B184" s="134" t="s">
        <v>52</v>
      </c>
      <c r="C184" s="134" t="s">
        <v>51</v>
      </c>
      <c r="D184" s="198" t="s">
        <v>38</v>
      </c>
      <c r="E184" s="199">
        <v>44225</v>
      </c>
      <c r="F184" s="239">
        <v>58714040</v>
      </c>
      <c r="G184" s="200" t="s">
        <v>2</v>
      </c>
      <c r="H184" s="199">
        <f>_xlfn.XLOOKUP(B184,'[1]CONTRATOS '!$B$2:$B$679,'[1]CONTRATOS '!$AP$2:$AP$679)</f>
        <v>44530</v>
      </c>
      <c r="I184" s="134" t="s">
        <v>1</v>
      </c>
      <c r="J184" s="134" t="s">
        <v>30</v>
      </c>
      <c r="K184" s="140">
        <f>+L184/(F184+P184)</f>
        <v>1</v>
      </c>
      <c r="L184" s="239">
        <v>70877910</v>
      </c>
      <c r="M184" s="239">
        <f>+F184+P184-L184</f>
        <v>0</v>
      </c>
      <c r="N184" s="141">
        <v>0</v>
      </c>
      <c r="O184" s="141">
        <v>0</v>
      </c>
      <c r="P184" s="62">
        <v>12163870</v>
      </c>
      <c r="R184" s="280"/>
      <c r="S184" s="282"/>
      <c r="T184" s="282"/>
    </row>
    <row r="185" spans="1:20" ht="66" x14ac:dyDescent="0.25">
      <c r="A185" s="198" t="s">
        <v>6</v>
      </c>
      <c r="B185" s="134" t="s">
        <v>50</v>
      </c>
      <c r="C185" s="134" t="s">
        <v>49</v>
      </c>
      <c r="D185" s="198" t="s">
        <v>38</v>
      </c>
      <c r="E185" s="199">
        <v>44225</v>
      </c>
      <c r="F185" s="239">
        <v>58714040</v>
      </c>
      <c r="G185" s="200" t="s">
        <v>2</v>
      </c>
      <c r="H185" s="199">
        <f>_xlfn.XLOOKUP(B185,'[1]CONTRATOS '!$B$2:$B$679,'[1]CONTRATOS '!$AP$2:$AP$679)</f>
        <v>44530</v>
      </c>
      <c r="I185" s="134" t="s">
        <v>1</v>
      </c>
      <c r="J185" s="134" t="s">
        <v>30</v>
      </c>
      <c r="K185" s="140">
        <f>+L185/(F185+P185)</f>
        <v>1</v>
      </c>
      <c r="L185" s="239">
        <v>70877910</v>
      </c>
      <c r="M185" s="239">
        <f>+F185+P185-L185</f>
        <v>0</v>
      </c>
      <c r="N185" s="141">
        <v>0</v>
      </c>
      <c r="O185" s="141">
        <v>0</v>
      </c>
      <c r="P185" s="62">
        <v>12163870</v>
      </c>
      <c r="R185" s="280"/>
      <c r="S185" s="282"/>
      <c r="T185" s="282"/>
    </row>
    <row r="186" spans="1:20" ht="66" x14ac:dyDescent="0.25">
      <c r="A186" s="192" t="s">
        <v>6</v>
      </c>
      <c r="B186" s="17" t="s">
        <v>48</v>
      </c>
      <c r="C186" s="17" t="s">
        <v>47</v>
      </c>
      <c r="D186" s="192" t="s">
        <v>46</v>
      </c>
      <c r="E186" s="193">
        <v>44224</v>
      </c>
      <c r="F186" s="242">
        <v>23766312</v>
      </c>
      <c r="G186" s="194" t="s">
        <v>2</v>
      </c>
      <c r="H186" s="193">
        <f>_xlfn.XLOOKUP(B186,'[1]CONTRATOS '!$B$2:$B$679,'[1]CONTRATOS '!$AP$2:$AP$679)</f>
        <v>44469</v>
      </c>
      <c r="I186" s="17" t="s">
        <v>1</v>
      </c>
      <c r="J186" s="17" t="s">
        <v>45</v>
      </c>
      <c r="K186" s="146">
        <f>+L186/F186</f>
        <v>0.95669298627401678</v>
      </c>
      <c r="L186" s="242">
        <v>22737064</v>
      </c>
      <c r="M186" s="242">
        <f>+F186-L186</f>
        <v>1029248</v>
      </c>
      <c r="N186" s="147">
        <v>0</v>
      </c>
      <c r="O186" s="147">
        <v>0</v>
      </c>
      <c r="P186" s="65">
        <v>0</v>
      </c>
      <c r="R186" s="280"/>
      <c r="S186" s="282"/>
      <c r="T186" s="282"/>
    </row>
    <row r="187" spans="1:20" ht="66" x14ac:dyDescent="0.25">
      <c r="A187" s="198" t="s">
        <v>6</v>
      </c>
      <c r="B187" s="134" t="s">
        <v>44</v>
      </c>
      <c r="C187" s="134" t="s">
        <v>43</v>
      </c>
      <c r="D187" s="198" t="s">
        <v>38</v>
      </c>
      <c r="E187" s="199">
        <v>44225</v>
      </c>
      <c r="F187" s="239">
        <v>58714040</v>
      </c>
      <c r="G187" s="200" t="s">
        <v>2</v>
      </c>
      <c r="H187" s="199">
        <f>_xlfn.XLOOKUP(B187,'[1]CONTRATOS '!$B$2:$B$679,'[1]CONTRATOS '!$AP$2:$AP$679)</f>
        <v>44530</v>
      </c>
      <c r="I187" s="134" t="s">
        <v>1</v>
      </c>
      <c r="J187" s="134" t="s">
        <v>30</v>
      </c>
      <c r="K187" s="140">
        <f t="shared" ref="K187:K193" si="21">+L187/(F187+P187)</f>
        <v>1</v>
      </c>
      <c r="L187" s="239">
        <v>70176150</v>
      </c>
      <c r="M187" s="239">
        <f t="shared" ref="M187:M193" si="22">+F187+P187-L187</f>
        <v>0</v>
      </c>
      <c r="N187" s="141">
        <v>0</v>
      </c>
      <c r="O187" s="141">
        <v>0</v>
      </c>
      <c r="P187" s="62">
        <v>11462110</v>
      </c>
      <c r="R187" s="280"/>
      <c r="S187" s="282"/>
      <c r="T187" s="282"/>
    </row>
    <row r="188" spans="1:20" ht="66" x14ac:dyDescent="0.25">
      <c r="A188" s="198" t="s">
        <v>6</v>
      </c>
      <c r="B188" s="134" t="s">
        <v>42</v>
      </c>
      <c r="C188" s="134" t="s">
        <v>41</v>
      </c>
      <c r="D188" s="198" t="s">
        <v>38</v>
      </c>
      <c r="E188" s="199">
        <v>44225</v>
      </c>
      <c r="F188" s="239">
        <v>58714040</v>
      </c>
      <c r="G188" s="200" t="s">
        <v>2</v>
      </c>
      <c r="H188" s="199">
        <f>_xlfn.XLOOKUP(B188,'[1]CONTRATOS '!$B$2:$B$679,'[1]CONTRATOS '!$AP$2:$AP$679)</f>
        <v>44530</v>
      </c>
      <c r="I188" s="134" t="s">
        <v>1</v>
      </c>
      <c r="J188" s="134" t="s">
        <v>30</v>
      </c>
      <c r="K188" s="140">
        <f t="shared" si="21"/>
        <v>1</v>
      </c>
      <c r="L188" s="239">
        <v>70877910</v>
      </c>
      <c r="M188" s="239">
        <f t="shared" si="22"/>
        <v>0</v>
      </c>
      <c r="N188" s="141">
        <v>0</v>
      </c>
      <c r="O188" s="141">
        <v>0</v>
      </c>
      <c r="P188" s="62">
        <v>12163870</v>
      </c>
      <c r="R188" s="280"/>
      <c r="S188" s="282"/>
      <c r="T188" s="282"/>
    </row>
    <row r="189" spans="1:20" ht="66" x14ac:dyDescent="0.25">
      <c r="A189" s="198" t="s">
        <v>6</v>
      </c>
      <c r="B189" s="134" t="s">
        <v>40</v>
      </c>
      <c r="C189" s="134" t="s">
        <v>39</v>
      </c>
      <c r="D189" s="198" t="s">
        <v>38</v>
      </c>
      <c r="E189" s="199">
        <v>44225</v>
      </c>
      <c r="F189" s="239">
        <v>58714040</v>
      </c>
      <c r="G189" s="200" t="s">
        <v>2</v>
      </c>
      <c r="H189" s="199">
        <f>_xlfn.XLOOKUP(B189,'[1]CONTRATOS '!$B$2:$B$679,'[1]CONTRATOS '!$AP$2:$AP$679)</f>
        <v>44530</v>
      </c>
      <c r="I189" s="134" t="s">
        <v>1</v>
      </c>
      <c r="J189" s="134" t="s">
        <v>30</v>
      </c>
      <c r="K189" s="140">
        <f t="shared" si="21"/>
        <v>1</v>
      </c>
      <c r="L189" s="239">
        <v>70877910</v>
      </c>
      <c r="M189" s="239">
        <f t="shared" si="22"/>
        <v>0</v>
      </c>
      <c r="N189" s="141">
        <v>0</v>
      </c>
      <c r="O189" s="141">
        <v>0</v>
      </c>
      <c r="P189" s="62">
        <v>12163870</v>
      </c>
      <c r="R189" s="280"/>
      <c r="S189" s="282"/>
      <c r="T189" s="282"/>
    </row>
    <row r="190" spans="1:20" ht="54" x14ac:dyDescent="0.25">
      <c r="A190" s="210" t="s">
        <v>6</v>
      </c>
      <c r="B190" s="19" t="s">
        <v>1387</v>
      </c>
      <c r="C190" s="19" t="s">
        <v>1155</v>
      </c>
      <c r="D190" s="210" t="s">
        <v>537</v>
      </c>
      <c r="E190" s="20">
        <v>44228</v>
      </c>
      <c r="F190" s="241">
        <v>74106024</v>
      </c>
      <c r="G190" s="63" t="s">
        <v>2</v>
      </c>
      <c r="H190" s="20">
        <f>_xlfn.XLOOKUP(B190,'[1]CONTRATOS '!$B$2:$B$679,'[1]CONTRATOS '!$AP$2:$AP$679)</f>
        <v>44561</v>
      </c>
      <c r="I190" s="19" t="s">
        <v>1</v>
      </c>
      <c r="J190" s="19" t="s">
        <v>463</v>
      </c>
      <c r="K190" s="144">
        <f t="shared" si="21"/>
        <v>0.90536277438158641</v>
      </c>
      <c r="L190" s="241">
        <v>88618452</v>
      </c>
      <c r="M190" s="241">
        <f t="shared" si="22"/>
        <v>9263253</v>
      </c>
      <c r="N190" s="145">
        <v>1</v>
      </c>
      <c r="O190" s="145">
        <v>0</v>
      </c>
      <c r="P190" s="63">
        <v>23775681</v>
      </c>
      <c r="R190" s="280"/>
      <c r="S190" s="282"/>
      <c r="T190" s="282"/>
    </row>
    <row r="191" spans="1:20" ht="66" x14ac:dyDescent="0.25">
      <c r="A191" s="198" t="s">
        <v>6</v>
      </c>
      <c r="B191" s="134" t="s">
        <v>37</v>
      </c>
      <c r="C191" s="134" t="s">
        <v>36</v>
      </c>
      <c r="D191" s="198" t="s">
        <v>35</v>
      </c>
      <c r="E191" s="199">
        <v>44225</v>
      </c>
      <c r="F191" s="239">
        <v>56140920</v>
      </c>
      <c r="G191" s="200" t="s">
        <v>2</v>
      </c>
      <c r="H191" s="199">
        <f>_xlfn.XLOOKUP(B191,'[1]CONTRATOS '!$B$2:$B$679,'[1]CONTRATOS '!$AP$2:$AP$679)</f>
        <v>44561</v>
      </c>
      <c r="I191" s="134" t="s">
        <v>1</v>
      </c>
      <c r="J191" s="134" t="s">
        <v>34</v>
      </c>
      <c r="K191" s="140">
        <f t="shared" si="21"/>
        <v>0.90909090909090906</v>
      </c>
      <c r="L191" s="239">
        <v>70176150</v>
      </c>
      <c r="M191" s="239">
        <f t="shared" si="22"/>
        <v>7017615</v>
      </c>
      <c r="N191" s="141">
        <v>0</v>
      </c>
      <c r="O191" s="141">
        <v>0</v>
      </c>
      <c r="P191" s="62">
        <v>21052845</v>
      </c>
      <c r="R191" s="280"/>
      <c r="S191" s="282"/>
      <c r="T191" s="282"/>
    </row>
    <row r="192" spans="1:20" ht="49.5" x14ac:dyDescent="0.25">
      <c r="A192" s="198" t="s">
        <v>6</v>
      </c>
      <c r="B192" s="134" t="s">
        <v>33</v>
      </c>
      <c r="C192" s="134" t="s">
        <v>32</v>
      </c>
      <c r="D192" s="198" t="s">
        <v>31</v>
      </c>
      <c r="E192" s="199">
        <v>44225</v>
      </c>
      <c r="F192" s="239">
        <v>58714040</v>
      </c>
      <c r="G192" s="200" t="s">
        <v>2</v>
      </c>
      <c r="H192" s="199">
        <f>_xlfn.XLOOKUP(B192,'[1]CONTRATOS '!$B$2:$B$679,'[1]CONTRATOS '!$AP$2:$AP$679)</f>
        <v>44530</v>
      </c>
      <c r="I192" s="134" t="s">
        <v>1</v>
      </c>
      <c r="J192" s="134" t="s">
        <v>30</v>
      </c>
      <c r="K192" s="140">
        <f t="shared" si="21"/>
        <v>1</v>
      </c>
      <c r="L192" s="239">
        <v>70877910</v>
      </c>
      <c r="M192" s="239">
        <f t="shared" si="22"/>
        <v>0</v>
      </c>
      <c r="N192" s="141">
        <v>0</v>
      </c>
      <c r="O192" s="141">
        <v>0</v>
      </c>
      <c r="P192" s="62">
        <v>12163870</v>
      </c>
      <c r="R192" s="280"/>
      <c r="S192" s="282"/>
      <c r="T192" s="282"/>
    </row>
    <row r="193" spans="1:20" ht="66" x14ac:dyDescent="0.25">
      <c r="A193" s="189" t="s">
        <v>6</v>
      </c>
      <c r="B193" s="19" t="s">
        <v>29</v>
      </c>
      <c r="C193" s="19" t="s">
        <v>28</v>
      </c>
      <c r="D193" s="189" t="s">
        <v>27</v>
      </c>
      <c r="E193" s="190">
        <v>44225</v>
      </c>
      <c r="F193" s="241">
        <v>56140920</v>
      </c>
      <c r="G193" s="191" t="s">
        <v>2</v>
      </c>
      <c r="H193" s="190">
        <f>_xlfn.XLOOKUP(B193,'[1]CONTRATOS '!$B$2:$B$679,'[1]CONTRATOS '!$AP$2:$AP$679)</f>
        <v>44530</v>
      </c>
      <c r="I193" s="19" t="s">
        <v>1</v>
      </c>
      <c r="J193" s="19" t="s">
        <v>0</v>
      </c>
      <c r="K193" s="144">
        <f t="shared" si="21"/>
        <v>1</v>
      </c>
      <c r="L193" s="241">
        <v>62880920</v>
      </c>
      <c r="M193" s="241">
        <f t="shared" si="22"/>
        <v>0</v>
      </c>
      <c r="N193" s="145">
        <v>0</v>
      </c>
      <c r="O193" s="145">
        <v>0</v>
      </c>
      <c r="P193" s="63">
        <v>6740000</v>
      </c>
      <c r="R193" s="280"/>
      <c r="S193" s="282"/>
      <c r="T193" s="282"/>
    </row>
    <row r="194" spans="1:20" ht="99" x14ac:dyDescent="0.25">
      <c r="A194" s="189" t="s">
        <v>6</v>
      </c>
      <c r="B194" s="19" t="s">
        <v>26</v>
      </c>
      <c r="C194" s="19" t="s">
        <v>25</v>
      </c>
      <c r="D194" s="189" t="s">
        <v>24</v>
      </c>
      <c r="E194" s="190">
        <v>44226</v>
      </c>
      <c r="F194" s="241">
        <v>51649648</v>
      </c>
      <c r="G194" s="191" t="s">
        <v>2</v>
      </c>
      <c r="H194" s="190">
        <f>_xlfn.XLOOKUP(B194,'[1]CONTRATOS '!$B$2:$B$679,'[1]CONTRATOS '!$AP$2:$AP$679)</f>
        <v>44469</v>
      </c>
      <c r="I194" s="19" t="s">
        <v>1</v>
      </c>
      <c r="J194" s="19" t="s">
        <v>0</v>
      </c>
      <c r="K194" s="144">
        <f>+L194/F194</f>
        <v>1</v>
      </c>
      <c r="L194" s="241">
        <v>51649648</v>
      </c>
      <c r="M194" s="241">
        <f>+F194-L194</f>
        <v>0</v>
      </c>
      <c r="N194" s="145">
        <v>0</v>
      </c>
      <c r="O194" s="145">
        <v>0</v>
      </c>
      <c r="P194" s="63">
        <v>0</v>
      </c>
      <c r="R194" s="280"/>
      <c r="S194" s="282"/>
      <c r="T194" s="282"/>
    </row>
    <row r="195" spans="1:20" ht="108" x14ac:dyDescent="0.25">
      <c r="A195" s="210" t="s">
        <v>6</v>
      </c>
      <c r="B195" s="19" t="s">
        <v>1388</v>
      </c>
      <c r="C195" s="19" t="s">
        <v>538</v>
      </c>
      <c r="D195" s="210" t="s">
        <v>24</v>
      </c>
      <c r="E195" s="20">
        <v>44228</v>
      </c>
      <c r="F195" s="241">
        <v>51649648</v>
      </c>
      <c r="G195" s="63" t="s">
        <v>2</v>
      </c>
      <c r="H195" s="20">
        <f>_xlfn.XLOOKUP(B195,'[1]CONTRATOS '!$B$2:$B$679,'[1]CONTRATOS '!$AP$2:$AP$679)</f>
        <v>44469</v>
      </c>
      <c r="I195" s="19" t="s">
        <v>1</v>
      </c>
      <c r="J195" s="19" t="s">
        <v>0</v>
      </c>
      <c r="K195" s="144">
        <f>+L195/F195</f>
        <v>1</v>
      </c>
      <c r="L195" s="241">
        <v>51649648</v>
      </c>
      <c r="M195" s="241">
        <f>+F195-L195</f>
        <v>0</v>
      </c>
      <c r="N195" s="145">
        <v>0</v>
      </c>
      <c r="O195" s="145">
        <v>0</v>
      </c>
      <c r="P195" s="63">
        <v>0</v>
      </c>
      <c r="R195" s="280"/>
      <c r="S195" s="282"/>
      <c r="T195" s="282"/>
    </row>
    <row r="196" spans="1:20" ht="99" x14ac:dyDescent="0.25">
      <c r="A196" s="189" t="s">
        <v>6</v>
      </c>
      <c r="B196" s="1" t="s">
        <v>23</v>
      </c>
      <c r="C196" s="1" t="s">
        <v>22</v>
      </c>
      <c r="D196" s="189" t="s">
        <v>21</v>
      </c>
      <c r="E196" s="190">
        <v>44226</v>
      </c>
      <c r="F196" s="241">
        <v>51649648</v>
      </c>
      <c r="G196" s="191" t="s">
        <v>2</v>
      </c>
      <c r="H196" s="190">
        <f>_xlfn.XLOOKUP(B196,'[1]CONTRATOS '!$B$2:$B$679,'[1]CONTRATOS '!$AP$2:$AP$679)</f>
        <v>44469</v>
      </c>
      <c r="I196" s="19" t="s">
        <v>1</v>
      </c>
      <c r="J196" s="19" t="s">
        <v>0</v>
      </c>
      <c r="K196" s="144">
        <f>+L196/F196</f>
        <v>1</v>
      </c>
      <c r="L196" s="241">
        <v>51649648</v>
      </c>
      <c r="M196" s="241">
        <f>+F196-L196</f>
        <v>0</v>
      </c>
      <c r="N196" s="145">
        <v>0</v>
      </c>
      <c r="O196" s="145">
        <v>0</v>
      </c>
      <c r="P196" s="63">
        <v>0</v>
      </c>
      <c r="R196" s="280"/>
      <c r="S196" s="282"/>
      <c r="T196" s="282"/>
    </row>
    <row r="197" spans="1:20" ht="99" x14ac:dyDescent="0.25">
      <c r="A197" s="189" t="s">
        <v>6</v>
      </c>
      <c r="B197" s="1" t="s">
        <v>20</v>
      </c>
      <c r="C197" s="1" t="s">
        <v>19</v>
      </c>
      <c r="D197" s="189" t="s">
        <v>18</v>
      </c>
      <c r="E197" s="190">
        <v>44226</v>
      </c>
      <c r="F197" s="241">
        <v>28070448</v>
      </c>
      <c r="G197" s="191" t="s">
        <v>2</v>
      </c>
      <c r="H197" s="190">
        <f>_xlfn.XLOOKUP(B197,'[1]CONTRATOS '!$B$2:$B$679,'[1]CONTRATOS '!$AP$2:$AP$679)</f>
        <v>44530</v>
      </c>
      <c r="I197" s="19" t="s">
        <v>1</v>
      </c>
      <c r="J197" s="19" t="s">
        <v>11</v>
      </c>
      <c r="K197" s="144">
        <f>+L197/(F197+P197)</f>
        <v>1</v>
      </c>
      <c r="L197" s="241">
        <v>35088060</v>
      </c>
      <c r="M197" s="241">
        <f>+F197+P197-L197</f>
        <v>0</v>
      </c>
      <c r="N197" s="145">
        <v>0</v>
      </c>
      <c r="O197" s="145">
        <v>0</v>
      </c>
      <c r="P197" s="63">
        <v>7017612</v>
      </c>
      <c r="R197" s="280"/>
      <c r="S197" s="282"/>
      <c r="T197" s="282"/>
    </row>
    <row r="198" spans="1:20" ht="72" x14ac:dyDescent="0.25">
      <c r="A198" s="210" t="s">
        <v>6</v>
      </c>
      <c r="B198" s="1" t="s">
        <v>1389</v>
      </c>
      <c r="C198" s="1" t="s">
        <v>539</v>
      </c>
      <c r="D198" s="210" t="s">
        <v>540</v>
      </c>
      <c r="E198" s="20">
        <v>44228</v>
      </c>
      <c r="F198" s="241">
        <v>70737568</v>
      </c>
      <c r="G198" s="63" t="s">
        <v>2</v>
      </c>
      <c r="H198" s="20">
        <f>_xlfn.XLOOKUP(B198,'[1]CONTRATOS '!$B$2:$B$679,'[1]CONTRATOS '!$AP$2:$AP$679)</f>
        <v>44561</v>
      </c>
      <c r="I198" s="19" t="s">
        <v>1</v>
      </c>
      <c r="J198" s="19" t="s">
        <v>11</v>
      </c>
      <c r="K198" s="144">
        <f>+L198/(F198+P198)</f>
        <v>0.90909090909090906</v>
      </c>
      <c r="L198" s="241">
        <v>88421960</v>
      </c>
      <c r="M198" s="241">
        <f>+F198+P198-L198</f>
        <v>8842196</v>
      </c>
      <c r="N198" s="145">
        <v>0</v>
      </c>
      <c r="O198" s="145">
        <v>0</v>
      </c>
      <c r="P198" s="63">
        <v>26526588</v>
      </c>
      <c r="R198" s="280"/>
      <c r="S198" s="282"/>
      <c r="T198" s="282"/>
    </row>
    <row r="199" spans="1:20" ht="90" x14ac:dyDescent="0.25">
      <c r="A199" s="210" t="s">
        <v>6</v>
      </c>
      <c r="B199" s="1" t="s">
        <v>1390</v>
      </c>
      <c r="C199" s="1" t="s">
        <v>541</v>
      </c>
      <c r="D199" s="210" t="s">
        <v>542</v>
      </c>
      <c r="E199" s="20">
        <v>44228</v>
      </c>
      <c r="F199" s="241">
        <v>74106024</v>
      </c>
      <c r="G199" s="63" t="s">
        <v>2</v>
      </c>
      <c r="H199" s="20">
        <f>_xlfn.XLOOKUP(B199,'[1]CONTRATOS '!$B$2:$B$679,'[1]CONTRATOS '!$AP$2:$AP$679)</f>
        <v>44561</v>
      </c>
      <c r="I199" s="19" t="s">
        <v>1</v>
      </c>
      <c r="J199" s="19" t="s">
        <v>11</v>
      </c>
      <c r="K199" s="144">
        <f>+L199/(F199+P199)</f>
        <v>0.90909090909090906</v>
      </c>
      <c r="L199" s="241">
        <v>92632530</v>
      </c>
      <c r="M199" s="241">
        <f>+F199+P199-L199</f>
        <v>9263253</v>
      </c>
      <c r="N199" s="145">
        <v>0</v>
      </c>
      <c r="O199" s="145">
        <v>0</v>
      </c>
      <c r="P199" s="63">
        <v>27789759</v>
      </c>
      <c r="R199" s="280"/>
      <c r="S199" s="282"/>
      <c r="T199" s="282"/>
    </row>
    <row r="200" spans="1:20" ht="82.5" x14ac:dyDescent="0.25">
      <c r="A200" s="189" t="s">
        <v>6</v>
      </c>
      <c r="B200" s="1" t="s">
        <v>17</v>
      </c>
      <c r="C200" s="1" t="s">
        <v>16</v>
      </c>
      <c r="D200" s="189" t="s">
        <v>15</v>
      </c>
      <c r="E200" s="190">
        <v>44226</v>
      </c>
      <c r="F200" s="241">
        <v>40421464</v>
      </c>
      <c r="G200" s="191" t="s">
        <v>2</v>
      </c>
      <c r="H200" s="190">
        <f>_xlfn.XLOOKUP(B200,'[1]CONTRATOS '!$B$2:$B$679,'[1]CONTRATOS '!$AP$2:$AP$679)</f>
        <v>44561</v>
      </c>
      <c r="I200" s="19" t="s">
        <v>1</v>
      </c>
      <c r="J200" s="19" t="s">
        <v>11</v>
      </c>
      <c r="K200" s="144">
        <f>+L200/(F200+P200)</f>
        <v>0.90909090909090906</v>
      </c>
      <c r="L200" s="241">
        <v>50526830</v>
      </c>
      <c r="M200" s="241">
        <f>+F200+P200-L200</f>
        <v>5052683</v>
      </c>
      <c r="N200" s="145">
        <v>0</v>
      </c>
      <c r="O200" s="145">
        <v>0</v>
      </c>
      <c r="P200" s="63">
        <v>15158049</v>
      </c>
      <c r="R200" s="280"/>
      <c r="S200" s="282"/>
      <c r="T200" s="282"/>
    </row>
    <row r="201" spans="1:20" ht="90" x14ac:dyDescent="0.25">
      <c r="A201" s="210" t="s">
        <v>6</v>
      </c>
      <c r="B201" s="1" t="s">
        <v>1391</v>
      </c>
      <c r="C201" s="1" t="s">
        <v>543</v>
      </c>
      <c r="D201" s="210" t="s">
        <v>544</v>
      </c>
      <c r="E201" s="20">
        <v>44228</v>
      </c>
      <c r="F201" s="241">
        <v>40421464</v>
      </c>
      <c r="G201" s="63" t="s">
        <v>2</v>
      </c>
      <c r="H201" s="20">
        <f>_xlfn.XLOOKUP(B201,'[1]CONTRATOS '!$B$2:$B$679,'[1]CONTRATOS '!$AP$2:$AP$679)</f>
        <v>44530</v>
      </c>
      <c r="I201" s="19" t="s">
        <v>1</v>
      </c>
      <c r="J201" s="19" t="s">
        <v>11</v>
      </c>
      <c r="K201" s="144">
        <f>+L201/(F201+P201)</f>
        <v>1</v>
      </c>
      <c r="L201" s="241">
        <v>50526830</v>
      </c>
      <c r="M201" s="241">
        <f>+F201+P201-L201</f>
        <v>0</v>
      </c>
      <c r="N201" s="145">
        <v>0</v>
      </c>
      <c r="O201" s="145">
        <v>0</v>
      </c>
      <c r="P201" s="63">
        <v>10105366</v>
      </c>
      <c r="R201" s="280"/>
      <c r="S201" s="282"/>
      <c r="T201" s="282"/>
    </row>
    <row r="202" spans="1:20" ht="90" x14ac:dyDescent="0.25">
      <c r="A202" s="210" t="s">
        <v>6</v>
      </c>
      <c r="B202" s="1" t="s">
        <v>1392</v>
      </c>
      <c r="C202" s="1" t="s">
        <v>545</v>
      </c>
      <c r="D202" s="210" t="s">
        <v>546</v>
      </c>
      <c r="E202" s="20">
        <v>44229</v>
      </c>
      <c r="F202" s="241">
        <v>56140920</v>
      </c>
      <c r="G202" s="63" t="s">
        <v>2</v>
      </c>
      <c r="H202" s="20">
        <f>_xlfn.XLOOKUP(B202,'[1]CONTRATOS '!$B$2:$B$679,'[1]CONTRATOS '!$AP$2:$AP$679)</f>
        <v>44469</v>
      </c>
      <c r="I202" s="19" t="s">
        <v>1</v>
      </c>
      <c r="J202" s="19" t="s">
        <v>11</v>
      </c>
      <c r="K202" s="144">
        <f>+L202/F202</f>
        <v>0.11249975953368772</v>
      </c>
      <c r="L202" s="241">
        <v>6315840</v>
      </c>
      <c r="M202" s="241">
        <f>+F202-L202</f>
        <v>49825080</v>
      </c>
      <c r="N202" s="145">
        <v>0</v>
      </c>
      <c r="O202" s="145">
        <v>0</v>
      </c>
      <c r="P202" s="63">
        <v>0</v>
      </c>
      <c r="R202" s="280"/>
      <c r="S202" s="282"/>
      <c r="T202" s="282"/>
    </row>
    <row r="203" spans="1:20" ht="72" x14ac:dyDescent="0.25">
      <c r="A203" s="210" t="s">
        <v>6</v>
      </c>
      <c r="B203" s="1" t="s">
        <v>1393</v>
      </c>
      <c r="C203" s="1" t="s">
        <v>547</v>
      </c>
      <c r="D203" s="210" t="s">
        <v>548</v>
      </c>
      <c r="E203" s="20">
        <v>44229</v>
      </c>
      <c r="F203" s="241">
        <v>25263408</v>
      </c>
      <c r="G203" s="63" t="s">
        <v>2</v>
      </c>
      <c r="H203" s="20">
        <f>_xlfn.XLOOKUP(B203,'[1]CONTRATOS '!$B$2:$B$679,'[1]CONTRATOS '!$AP$2:$AP$679)</f>
        <v>44561</v>
      </c>
      <c r="I203" s="19" t="s">
        <v>1</v>
      </c>
      <c r="J203" s="19" t="s">
        <v>11</v>
      </c>
      <c r="K203" s="144">
        <f>+L203/(F203+P203)</f>
        <v>0.90825686634135727</v>
      </c>
      <c r="L203" s="241">
        <v>31263462</v>
      </c>
      <c r="M203" s="241">
        <f>+F203+P203-L203</f>
        <v>3157926</v>
      </c>
      <c r="N203" s="145">
        <v>0</v>
      </c>
      <c r="O203" s="145">
        <v>0</v>
      </c>
      <c r="P203" s="63">
        <v>9157980</v>
      </c>
      <c r="R203" s="280"/>
      <c r="S203" s="282"/>
      <c r="T203" s="282"/>
    </row>
    <row r="204" spans="1:20" ht="99" x14ac:dyDescent="0.25">
      <c r="A204" s="189" t="s">
        <v>6</v>
      </c>
      <c r="B204" s="1" t="s">
        <v>14</v>
      </c>
      <c r="C204" s="1" t="s">
        <v>13</v>
      </c>
      <c r="D204" s="189" t="s">
        <v>12</v>
      </c>
      <c r="E204" s="190">
        <v>44226</v>
      </c>
      <c r="F204" s="241">
        <v>40421464</v>
      </c>
      <c r="G204" s="191" t="s">
        <v>2</v>
      </c>
      <c r="H204" s="190">
        <f>_xlfn.XLOOKUP(B204,'[1]CONTRATOS '!$B$2:$B$679,'[1]CONTRATOS '!$AP$2:$AP$679)</f>
        <v>44561</v>
      </c>
      <c r="I204" s="19" t="s">
        <v>1</v>
      </c>
      <c r="J204" s="19" t="s">
        <v>11</v>
      </c>
      <c r="K204" s="144">
        <f>+L204/(F204+P204)</f>
        <v>0.90909090909090906</v>
      </c>
      <c r="L204" s="241">
        <v>50526830</v>
      </c>
      <c r="M204" s="241">
        <f>+F204+P204-L204</f>
        <v>5052683</v>
      </c>
      <c r="N204" s="145">
        <v>0</v>
      </c>
      <c r="O204" s="145">
        <v>0</v>
      </c>
      <c r="P204" s="63">
        <v>15158049</v>
      </c>
      <c r="R204" s="280"/>
      <c r="S204" s="282"/>
      <c r="T204" s="282"/>
    </row>
    <row r="205" spans="1:20" ht="66" x14ac:dyDescent="0.25">
      <c r="A205" s="189" t="s">
        <v>6</v>
      </c>
      <c r="B205" s="1" t="s">
        <v>10</v>
      </c>
      <c r="C205" s="1" t="s">
        <v>9</v>
      </c>
      <c r="D205" s="189" t="s">
        <v>8</v>
      </c>
      <c r="E205" s="190">
        <v>44226</v>
      </c>
      <c r="F205" s="241">
        <v>28070448</v>
      </c>
      <c r="G205" s="191" t="s">
        <v>2</v>
      </c>
      <c r="H205" s="190">
        <f>_xlfn.XLOOKUP(B205,'[1]CONTRATOS '!$B$2:$B$679,'[1]CONTRATOS '!$AP$2:$AP$679)</f>
        <v>44561</v>
      </c>
      <c r="I205" s="19" t="s">
        <v>1</v>
      </c>
      <c r="J205" s="19" t="s">
        <v>7</v>
      </c>
      <c r="K205" s="144">
        <f>+L205/(F205+P205)</f>
        <v>1</v>
      </c>
      <c r="L205" s="241">
        <v>34737174</v>
      </c>
      <c r="M205" s="241">
        <f>+F205+P205-L205</f>
        <v>0</v>
      </c>
      <c r="N205" s="145">
        <v>0</v>
      </c>
      <c r="O205" s="145">
        <v>0</v>
      </c>
      <c r="P205" s="63">
        <v>6666726</v>
      </c>
      <c r="R205" s="280"/>
      <c r="S205" s="282"/>
      <c r="T205" s="282"/>
    </row>
    <row r="206" spans="1:20" ht="99" x14ac:dyDescent="0.25">
      <c r="A206" s="189" t="s">
        <v>6</v>
      </c>
      <c r="B206" s="1" t="s">
        <v>5</v>
      </c>
      <c r="C206" s="1" t="s">
        <v>4</v>
      </c>
      <c r="D206" s="189" t="s">
        <v>3</v>
      </c>
      <c r="E206" s="190">
        <v>44226</v>
      </c>
      <c r="F206" s="241">
        <v>51649648</v>
      </c>
      <c r="G206" s="191" t="s">
        <v>2</v>
      </c>
      <c r="H206" s="190">
        <f>_xlfn.XLOOKUP(B206,'[1]CONTRATOS '!$B$2:$B$679,'[1]CONTRATOS '!$AP$2:$AP$679)</f>
        <v>44469</v>
      </c>
      <c r="I206" s="19" t="s">
        <v>1</v>
      </c>
      <c r="J206" s="19" t="s">
        <v>0</v>
      </c>
      <c r="K206" s="144">
        <f>+L206/F206</f>
        <v>1</v>
      </c>
      <c r="L206" s="241">
        <v>51649648</v>
      </c>
      <c r="M206" s="241">
        <f>+F206-L206</f>
        <v>0</v>
      </c>
      <c r="N206" s="145">
        <v>0</v>
      </c>
      <c r="O206" s="145">
        <v>0</v>
      </c>
      <c r="P206" s="63">
        <v>0</v>
      </c>
      <c r="R206" s="280"/>
      <c r="S206" s="282"/>
      <c r="T206" s="282"/>
    </row>
    <row r="207" spans="1:20" ht="90" x14ac:dyDescent="0.25">
      <c r="A207" s="210" t="s">
        <v>6</v>
      </c>
      <c r="B207" s="1" t="s">
        <v>1394</v>
      </c>
      <c r="C207" s="1" t="s">
        <v>549</v>
      </c>
      <c r="D207" s="210" t="s">
        <v>550</v>
      </c>
      <c r="E207" s="20">
        <v>44228</v>
      </c>
      <c r="F207" s="241">
        <v>64000656</v>
      </c>
      <c r="G207" s="63" t="s">
        <v>2</v>
      </c>
      <c r="H207" s="20">
        <f>_xlfn.XLOOKUP(B207,'[1]CONTRATOS '!$B$2:$B$679,'[1]CONTRATOS '!$AP$2:$AP$679)</f>
        <v>44561</v>
      </c>
      <c r="I207" s="19" t="s">
        <v>1</v>
      </c>
      <c r="J207" s="19" t="s">
        <v>436</v>
      </c>
      <c r="K207" s="144">
        <f t="shared" ref="K207:K215" si="23">+L207/(F207+P207)</f>
        <v>0.90825686937138006</v>
      </c>
      <c r="L207" s="241">
        <v>79200801</v>
      </c>
      <c r="M207" s="241">
        <f t="shared" ref="M207:M215" si="24">+F207+P207-L207</f>
        <v>8000082</v>
      </c>
      <c r="N207" s="145">
        <v>0</v>
      </c>
      <c r="O207" s="145">
        <v>0</v>
      </c>
      <c r="P207" s="63">
        <v>23200227</v>
      </c>
      <c r="R207" s="280"/>
      <c r="S207" s="282"/>
      <c r="T207" s="282"/>
    </row>
    <row r="208" spans="1:20" ht="90" x14ac:dyDescent="0.25">
      <c r="A208" s="210" t="s">
        <v>6</v>
      </c>
      <c r="B208" s="1" t="s">
        <v>1395</v>
      </c>
      <c r="C208" s="1" t="s">
        <v>551</v>
      </c>
      <c r="D208" s="210" t="s">
        <v>552</v>
      </c>
      <c r="E208" s="20">
        <v>44229</v>
      </c>
      <c r="F208" s="241">
        <v>40421464</v>
      </c>
      <c r="G208" s="63" t="s">
        <v>2</v>
      </c>
      <c r="H208" s="20">
        <f>_xlfn.XLOOKUP(B208,'[1]CONTRATOS '!$B$2:$B$679,'[1]CONTRATOS '!$AP$2:$AP$679)</f>
        <v>44561</v>
      </c>
      <c r="I208" s="19" t="s">
        <v>1</v>
      </c>
      <c r="J208" s="19" t="s">
        <v>436</v>
      </c>
      <c r="K208" s="144">
        <f t="shared" si="23"/>
        <v>0.90797542671355569</v>
      </c>
      <c r="L208" s="241">
        <v>49853119</v>
      </c>
      <c r="M208" s="241">
        <f t="shared" si="24"/>
        <v>5052683</v>
      </c>
      <c r="N208" s="145">
        <v>0</v>
      </c>
      <c r="O208" s="145">
        <v>0</v>
      </c>
      <c r="P208" s="63">
        <v>14484338</v>
      </c>
      <c r="R208" s="280"/>
      <c r="S208" s="282"/>
      <c r="T208" s="282"/>
    </row>
    <row r="209" spans="1:20" ht="72" x14ac:dyDescent="0.25">
      <c r="A209" s="210" t="s">
        <v>6</v>
      </c>
      <c r="B209" s="1" t="s">
        <v>1396</v>
      </c>
      <c r="C209" s="1" t="s">
        <v>553</v>
      </c>
      <c r="D209" s="210" t="s">
        <v>554</v>
      </c>
      <c r="E209" s="20">
        <v>44228</v>
      </c>
      <c r="F209" s="241">
        <v>64000656</v>
      </c>
      <c r="G209" s="63" t="s">
        <v>2</v>
      </c>
      <c r="H209" s="20">
        <f>_xlfn.XLOOKUP(B209,'[1]CONTRATOS '!$B$2:$B$679,'[1]CONTRATOS '!$AP$2:$AP$679)</f>
        <v>44561</v>
      </c>
      <c r="I209" s="19" t="s">
        <v>1</v>
      </c>
      <c r="J209" s="19" t="s">
        <v>436</v>
      </c>
      <c r="K209" s="144">
        <f t="shared" si="23"/>
        <v>0.90825686937138006</v>
      </c>
      <c r="L209" s="241">
        <v>79200801</v>
      </c>
      <c r="M209" s="241">
        <f t="shared" si="24"/>
        <v>8000082</v>
      </c>
      <c r="N209" s="145">
        <v>0</v>
      </c>
      <c r="O209" s="145">
        <v>0</v>
      </c>
      <c r="P209" s="63">
        <v>23200227</v>
      </c>
      <c r="R209" s="280"/>
      <c r="S209" s="282"/>
      <c r="T209" s="282"/>
    </row>
    <row r="210" spans="1:20" ht="108" x14ac:dyDescent="0.25">
      <c r="A210" s="210" t="s">
        <v>6</v>
      </c>
      <c r="B210" s="1" t="s">
        <v>1397</v>
      </c>
      <c r="C210" s="1" t="s">
        <v>555</v>
      </c>
      <c r="D210" s="210" t="s">
        <v>556</v>
      </c>
      <c r="E210" s="20">
        <v>44228</v>
      </c>
      <c r="F210" s="241">
        <v>64000656</v>
      </c>
      <c r="G210" s="63" t="s">
        <v>2</v>
      </c>
      <c r="H210" s="20">
        <f>_xlfn.XLOOKUP(B210,'[1]CONTRATOS '!$B$2:$B$679,'[1]CONTRATOS '!$AP$2:$AP$679)</f>
        <v>44561</v>
      </c>
      <c r="I210" s="19" t="s">
        <v>1</v>
      </c>
      <c r="J210" s="19" t="s">
        <v>436</v>
      </c>
      <c r="K210" s="144">
        <f t="shared" si="23"/>
        <v>0.90825686937138006</v>
      </c>
      <c r="L210" s="241">
        <v>79200801</v>
      </c>
      <c r="M210" s="241">
        <f t="shared" si="24"/>
        <v>8000082</v>
      </c>
      <c r="N210" s="145">
        <v>0</v>
      </c>
      <c r="O210" s="145">
        <v>0</v>
      </c>
      <c r="P210" s="63">
        <v>23200227</v>
      </c>
      <c r="R210" s="280"/>
      <c r="S210" s="282"/>
      <c r="T210" s="282"/>
    </row>
    <row r="211" spans="1:20" ht="90" x14ac:dyDescent="0.25">
      <c r="A211" s="210" t="s">
        <v>6</v>
      </c>
      <c r="B211" s="1" t="s">
        <v>1398</v>
      </c>
      <c r="C211" s="1" t="s">
        <v>557</v>
      </c>
      <c r="D211" s="210" t="s">
        <v>558</v>
      </c>
      <c r="E211" s="20">
        <v>44228</v>
      </c>
      <c r="F211" s="241">
        <v>64000656</v>
      </c>
      <c r="G211" s="63" t="s">
        <v>2</v>
      </c>
      <c r="H211" s="20">
        <f>_xlfn.XLOOKUP(B211,'[1]CONTRATOS '!$B$2:$B$679,'[1]CONTRATOS '!$AP$2:$AP$679)</f>
        <v>44561</v>
      </c>
      <c r="I211" s="19" t="s">
        <v>1</v>
      </c>
      <c r="J211" s="19" t="s">
        <v>436</v>
      </c>
      <c r="K211" s="144">
        <f t="shared" si="23"/>
        <v>0.90797544911374017</v>
      </c>
      <c r="L211" s="241">
        <v>78934132</v>
      </c>
      <c r="M211" s="241">
        <f t="shared" si="24"/>
        <v>8000082</v>
      </c>
      <c r="N211" s="145">
        <v>0</v>
      </c>
      <c r="O211" s="145">
        <v>0</v>
      </c>
      <c r="P211" s="63">
        <v>22933558</v>
      </c>
      <c r="R211" s="280"/>
      <c r="S211" s="282"/>
      <c r="T211" s="282"/>
    </row>
    <row r="212" spans="1:20" ht="108" x14ac:dyDescent="0.25">
      <c r="A212" s="210" t="s">
        <v>6</v>
      </c>
      <c r="B212" s="1" t="s">
        <v>1399</v>
      </c>
      <c r="C212" s="1" t="s">
        <v>559</v>
      </c>
      <c r="D212" s="210" t="s">
        <v>560</v>
      </c>
      <c r="E212" s="20">
        <v>44228</v>
      </c>
      <c r="F212" s="241">
        <v>64000656</v>
      </c>
      <c r="G212" s="63" t="s">
        <v>2</v>
      </c>
      <c r="H212" s="20">
        <f>_xlfn.XLOOKUP(B212,'[1]CONTRATOS '!$B$2:$B$679,'[1]CONTRATOS '!$AP$2:$AP$679)</f>
        <v>44561</v>
      </c>
      <c r="I212" s="19" t="s">
        <v>1</v>
      </c>
      <c r="J212" s="19" t="s">
        <v>436</v>
      </c>
      <c r="K212" s="144">
        <f t="shared" si="23"/>
        <v>0.90797544911374017</v>
      </c>
      <c r="L212" s="241">
        <v>78934132</v>
      </c>
      <c r="M212" s="241">
        <f t="shared" si="24"/>
        <v>8000082</v>
      </c>
      <c r="N212" s="145">
        <v>0</v>
      </c>
      <c r="O212" s="145">
        <v>0</v>
      </c>
      <c r="P212" s="63">
        <v>22933558</v>
      </c>
      <c r="R212" s="280"/>
      <c r="S212" s="282"/>
      <c r="T212" s="282"/>
    </row>
    <row r="213" spans="1:20" ht="90" x14ac:dyDescent="0.25">
      <c r="A213" s="210" t="s">
        <v>6</v>
      </c>
      <c r="B213" s="1" t="s">
        <v>1400</v>
      </c>
      <c r="C213" s="1" t="s">
        <v>561</v>
      </c>
      <c r="D213" s="210" t="s">
        <v>562</v>
      </c>
      <c r="E213" s="20">
        <v>44229</v>
      </c>
      <c r="F213" s="241">
        <v>40421464</v>
      </c>
      <c r="G213" s="63" t="s">
        <v>2</v>
      </c>
      <c r="H213" s="20">
        <f>_xlfn.XLOOKUP(B213,'[1]CONTRATOS '!$B$2:$B$679,'[1]CONTRATOS '!$AP$2:$AP$679)</f>
        <v>44561</v>
      </c>
      <c r="I213" s="19" t="s">
        <v>1</v>
      </c>
      <c r="J213" s="19" t="s">
        <v>436</v>
      </c>
      <c r="K213" s="144">
        <f t="shared" si="23"/>
        <v>0.90797542671355569</v>
      </c>
      <c r="L213" s="241">
        <v>49853119</v>
      </c>
      <c r="M213" s="241">
        <f t="shared" si="24"/>
        <v>5052683</v>
      </c>
      <c r="N213" s="145">
        <v>0</v>
      </c>
      <c r="O213" s="145">
        <v>0</v>
      </c>
      <c r="P213" s="63">
        <v>14484338</v>
      </c>
      <c r="R213" s="280"/>
      <c r="S213" s="282"/>
      <c r="T213" s="282"/>
    </row>
    <row r="214" spans="1:20" ht="72" x14ac:dyDescent="0.25">
      <c r="A214" s="210" t="s">
        <v>6</v>
      </c>
      <c r="B214" s="1" t="s">
        <v>1401</v>
      </c>
      <c r="C214" s="1" t="s">
        <v>563</v>
      </c>
      <c r="D214" s="210" t="s">
        <v>564</v>
      </c>
      <c r="E214" s="20">
        <v>44228</v>
      </c>
      <c r="F214" s="241">
        <v>64000656</v>
      </c>
      <c r="G214" s="63" t="s">
        <v>2</v>
      </c>
      <c r="H214" s="20">
        <f>_xlfn.XLOOKUP(B214,'[1]CONTRATOS '!$B$2:$B$679,'[1]CONTRATOS '!$AP$2:$AP$679)</f>
        <v>44561</v>
      </c>
      <c r="I214" s="19" t="s">
        <v>1</v>
      </c>
      <c r="J214" s="19" t="s">
        <v>436</v>
      </c>
      <c r="K214" s="144">
        <f t="shared" si="23"/>
        <v>0.90797544911374017</v>
      </c>
      <c r="L214" s="241">
        <v>78934132</v>
      </c>
      <c r="M214" s="241">
        <f t="shared" si="24"/>
        <v>8000082</v>
      </c>
      <c r="N214" s="145">
        <v>0</v>
      </c>
      <c r="O214" s="145">
        <v>0</v>
      </c>
      <c r="P214" s="63">
        <v>22933558</v>
      </c>
      <c r="R214" s="280"/>
      <c r="S214" s="282"/>
      <c r="T214" s="282"/>
    </row>
    <row r="215" spans="1:20" ht="90" x14ac:dyDescent="0.25">
      <c r="A215" s="210" t="s">
        <v>6</v>
      </c>
      <c r="B215" s="1" t="s">
        <v>1402</v>
      </c>
      <c r="C215" s="1" t="s">
        <v>565</v>
      </c>
      <c r="D215" s="210" t="s">
        <v>566</v>
      </c>
      <c r="E215" s="20">
        <v>44228</v>
      </c>
      <c r="F215" s="241">
        <v>64000656</v>
      </c>
      <c r="G215" s="63" t="s">
        <v>2</v>
      </c>
      <c r="H215" s="20">
        <f>_xlfn.XLOOKUP(B215,'[1]CONTRATOS '!$B$2:$B$679,'[1]CONTRATOS '!$AP$2:$AP$679)</f>
        <v>44561</v>
      </c>
      <c r="I215" s="19" t="s">
        <v>1</v>
      </c>
      <c r="J215" s="19" t="s">
        <v>436</v>
      </c>
      <c r="K215" s="144">
        <f t="shared" si="23"/>
        <v>0.90825686937138006</v>
      </c>
      <c r="L215" s="241">
        <v>79200801</v>
      </c>
      <c r="M215" s="241">
        <f t="shared" si="24"/>
        <v>8000082</v>
      </c>
      <c r="N215" s="145">
        <v>0</v>
      </c>
      <c r="O215" s="145">
        <v>0</v>
      </c>
      <c r="P215" s="63">
        <v>23200227</v>
      </c>
      <c r="R215" s="280"/>
      <c r="S215" s="282"/>
      <c r="T215" s="282"/>
    </row>
    <row r="216" spans="1:20" ht="72" x14ac:dyDescent="0.25">
      <c r="A216" s="210" t="s">
        <v>6</v>
      </c>
      <c r="B216" s="1" t="s">
        <v>1403</v>
      </c>
      <c r="C216" s="1" t="s">
        <v>567</v>
      </c>
      <c r="D216" s="210" t="s">
        <v>568</v>
      </c>
      <c r="E216" s="20">
        <v>44229</v>
      </c>
      <c r="F216" s="241">
        <v>64000656</v>
      </c>
      <c r="G216" s="63" t="s">
        <v>2</v>
      </c>
      <c r="H216" s="20">
        <f>_xlfn.XLOOKUP(B216,'[1]CONTRATOS '!$B$2:$B$679,'[1]CONTRATOS '!$AP$2:$AP$679)</f>
        <v>44469</v>
      </c>
      <c r="I216" s="19" t="s">
        <v>1</v>
      </c>
      <c r="J216" s="19" t="s">
        <v>436</v>
      </c>
      <c r="K216" s="144">
        <f>+L216/F216</f>
        <v>0.37916647291865258</v>
      </c>
      <c r="L216" s="241">
        <v>24266903</v>
      </c>
      <c r="M216" s="241">
        <f>+F216-L216</f>
        <v>39733753</v>
      </c>
      <c r="N216" s="145">
        <v>0</v>
      </c>
      <c r="O216" s="145">
        <v>0</v>
      </c>
      <c r="P216" s="63">
        <v>0</v>
      </c>
      <c r="R216" s="280"/>
      <c r="S216" s="282"/>
      <c r="T216" s="282"/>
    </row>
    <row r="217" spans="1:20" ht="90" x14ac:dyDescent="0.25">
      <c r="A217" s="210" t="s">
        <v>6</v>
      </c>
      <c r="B217" s="1" t="s">
        <v>1404</v>
      </c>
      <c r="C217" s="1" t="s">
        <v>569</v>
      </c>
      <c r="D217" s="210" t="s">
        <v>570</v>
      </c>
      <c r="E217" s="20">
        <v>44229</v>
      </c>
      <c r="F217" s="241">
        <v>64000656</v>
      </c>
      <c r="G217" s="63" t="s">
        <v>2</v>
      </c>
      <c r="H217" s="20">
        <f>_xlfn.XLOOKUP(B217,'[1]CONTRATOS '!$B$2:$B$679,'[1]CONTRATOS '!$AP$2:$AP$679)</f>
        <v>44561</v>
      </c>
      <c r="I217" s="19" t="s">
        <v>1</v>
      </c>
      <c r="J217" s="19" t="s">
        <v>436</v>
      </c>
      <c r="K217" s="144">
        <f t="shared" ref="K217:K225" si="25">+L217/(F217+P217)</f>
        <v>0.90825686937138006</v>
      </c>
      <c r="L217" s="241">
        <v>79200801</v>
      </c>
      <c r="M217" s="241">
        <f t="shared" ref="M217:M225" si="26">+F217+P217-L217</f>
        <v>8000082</v>
      </c>
      <c r="N217" s="145">
        <v>0</v>
      </c>
      <c r="O217" s="145">
        <v>0</v>
      </c>
      <c r="P217" s="63">
        <v>23200227</v>
      </c>
      <c r="R217" s="280"/>
      <c r="S217" s="282"/>
      <c r="T217" s="282"/>
    </row>
    <row r="218" spans="1:20" ht="90" x14ac:dyDescent="0.25">
      <c r="A218" s="210" t="s">
        <v>6</v>
      </c>
      <c r="B218" s="1" t="s">
        <v>1405</v>
      </c>
      <c r="C218" s="1" t="s">
        <v>571</v>
      </c>
      <c r="D218" s="210" t="s">
        <v>572</v>
      </c>
      <c r="E218" s="20">
        <v>44228</v>
      </c>
      <c r="F218" s="241">
        <v>40421464</v>
      </c>
      <c r="G218" s="63" t="s">
        <v>2</v>
      </c>
      <c r="H218" s="20">
        <f>_xlfn.XLOOKUP(B218,'[1]CONTRATOS '!$B$2:$B$679,'[1]CONTRATOS '!$AP$2:$AP$679)</f>
        <v>44561</v>
      </c>
      <c r="I218" s="19" t="s">
        <v>1</v>
      </c>
      <c r="J218" s="19" t="s">
        <v>436</v>
      </c>
      <c r="K218" s="144">
        <f t="shared" si="25"/>
        <v>0.90797542671355569</v>
      </c>
      <c r="L218" s="241">
        <v>49853119</v>
      </c>
      <c r="M218" s="241">
        <f t="shared" si="26"/>
        <v>5052683</v>
      </c>
      <c r="N218" s="145">
        <v>0</v>
      </c>
      <c r="O218" s="145">
        <v>0</v>
      </c>
      <c r="P218" s="63">
        <v>14484338</v>
      </c>
      <c r="R218" s="280"/>
      <c r="S218" s="282"/>
      <c r="T218" s="282"/>
    </row>
    <row r="219" spans="1:20" ht="90" x14ac:dyDescent="0.25">
      <c r="A219" s="211" t="s">
        <v>6</v>
      </c>
      <c r="B219" s="54" t="s">
        <v>1406</v>
      </c>
      <c r="C219" s="54" t="s">
        <v>573</v>
      </c>
      <c r="D219" s="211" t="s">
        <v>574</v>
      </c>
      <c r="E219" s="290">
        <v>44228</v>
      </c>
      <c r="F219" s="247">
        <v>51649648</v>
      </c>
      <c r="G219" s="72" t="s">
        <v>2</v>
      </c>
      <c r="H219" s="290">
        <f>_xlfn.XLOOKUP(B219,'[1]CONTRATOS '!$B$2:$B$679,'[1]CONTRATOS '!$AP$2:$AP$679)</f>
        <v>44530</v>
      </c>
      <c r="I219" s="109" t="s">
        <v>1</v>
      </c>
      <c r="J219" s="109" t="s">
        <v>575</v>
      </c>
      <c r="K219" s="156">
        <f t="shared" si="25"/>
        <v>1</v>
      </c>
      <c r="L219" s="247">
        <v>63916416</v>
      </c>
      <c r="M219" s="247">
        <f t="shared" si="26"/>
        <v>0</v>
      </c>
      <c r="N219" s="291">
        <v>0</v>
      </c>
      <c r="O219" s="291">
        <v>0</v>
      </c>
      <c r="P219" s="72">
        <v>12266768</v>
      </c>
      <c r="R219" s="280"/>
      <c r="S219" s="282"/>
      <c r="T219" s="282"/>
    </row>
    <row r="220" spans="1:20" ht="90" x14ac:dyDescent="0.25">
      <c r="A220" s="211" t="s">
        <v>6</v>
      </c>
      <c r="B220" s="54" t="s">
        <v>1407</v>
      </c>
      <c r="C220" s="54" t="s">
        <v>576</v>
      </c>
      <c r="D220" s="211" t="s">
        <v>574</v>
      </c>
      <c r="E220" s="290">
        <v>44228</v>
      </c>
      <c r="F220" s="247">
        <v>51649648</v>
      </c>
      <c r="G220" s="72" t="s">
        <v>2</v>
      </c>
      <c r="H220" s="290">
        <f>_xlfn.XLOOKUP(B220,'[1]CONTRATOS '!$B$2:$B$679,'[1]CONTRATOS '!$AP$2:$AP$679)</f>
        <v>44561</v>
      </c>
      <c r="I220" s="109" t="s">
        <v>1</v>
      </c>
      <c r="J220" s="109" t="s">
        <v>575</v>
      </c>
      <c r="K220" s="156">
        <f t="shared" si="25"/>
        <v>0.90825685022791958</v>
      </c>
      <c r="L220" s="247">
        <v>63916416</v>
      </c>
      <c r="M220" s="247">
        <f t="shared" si="26"/>
        <v>6456206</v>
      </c>
      <c r="N220" s="291">
        <v>0</v>
      </c>
      <c r="O220" s="291">
        <v>0</v>
      </c>
      <c r="P220" s="72">
        <v>18722974</v>
      </c>
      <c r="R220" s="280"/>
      <c r="S220" s="282"/>
      <c r="T220" s="282"/>
    </row>
    <row r="221" spans="1:20" ht="90" x14ac:dyDescent="0.25">
      <c r="A221" s="211" t="s">
        <v>6</v>
      </c>
      <c r="B221" s="54" t="s">
        <v>1408</v>
      </c>
      <c r="C221" s="54" t="s">
        <v>577</v>
      </c>
      <c r="D221" s="211" t="s">
        <v>574</v>
      </c>
      <c r="E221" s="290">
        <v>44228</v>
      </c>
      <c r="F221" s="247">
        <v>51649648</v>
      </c>
      <c r="G221" s="72" t="s">
        <v>2</v>
      </c>
      <c r="H221" s="290">
        <f>_xlfn.XLOOKUP(B221,'[1]CONTRATOS '!$B$2:$B$679,'[1]CONTRATOS '!$AP$2:$AP$679)</f>
        <v>44530</v>
      </c>
      <c r="I221" s="109" t="s">
        <v>1</v>
      </c>
      <c r="J221" s="109" t="s">
        <v>575</v>
      </c>
      <c r="K221" s="156">
        <f t="shared" si="25"/>
        <v>1</v>
      </c>
      <c r="L221" s="247">
        <v>64562060</v>
      </c>
      <c r="M221" s="247">
        <f t="shared" si="26"/>
        <v>0</v>
      </c>
      <c r="N221" s="291">
        <v>0</v>
      </c>
      <c r="O221" s="291">
        <v>0</v>
      </c>
      <c r="P221" s="72">
        <v>12912412</v>
      </c>
      <c r="R221" s="280"/>
      <c r="S221" s="282"/>
      <c r="T221" s="282"/>
    </row>
    <row r="222" spans="1:20" ht="90" x14ac:dyDescent="0.25">
      <c r="A222" s="211" t="s">
        <v>6</v>
      </c>
      <c r="B222" s="54" t="s">
        <v>1409</v>
      </c>
      <c r="C222" s="54" t="s">
        <v>578</v>
      </c>
      <c r="D222" s="211" t="s">
        <v>574</v>
      </c>
      <c r="E222" s="290">
        <v>44229</v>
      </c>
      <c r="F222" s="247">
        <v>51649648</v>
      </c>
      <c r="G222" s="72" t="s">
        <v>2</v>
      </c>
      <c r="H222" s="290">
        <f>_xlfn.XLOOKUP(B222,'[1]CONTRATOS '!$B$2:$B$679,'[1]CONTRATOS '!$AP$2:$AP$679)</f>
        <v>44530</v>
      </c>
      <c r="I222" s="109" t="s">
        <v>1</v>
      </c>
      <c r="J222" s="109" t="s">
        <v>575</v>
      </c>
      <c r="K222" s="156">
        <f t="shared" si="25"/>
        <v>1</v>
      </c>
      <c r="L222" s="247">
        <v>63916416</v>
      </c>
      <c r="M222" s="247">
        <f t="shared" si="26"/>
        <v>0</v>
      </c>
      <c r="N222" s="291">
        <v>0</v>
      </c>
      <c r="O222" s="291">
        <v>0</v>
      </c>
      <c r="P222" s="72">
        <v>12266768</v>
      </c>
      <c r="R222" s="280"/>
      <c r="S222" s="282"/>
      <c r="T222" s="282"/>
    </row>
    <row r="223" spans="1:20" ht="90" x14ac:dyDescent="0.25">
      <c r="A223" s="211" t="s">
        <v>6</v>
      </c>
      <c r="B223" s="54" t="s">
        <v>1410</v>
      </c>
      <c r="C223" s="54" t="s">
        <v>579</v>
      </c>
      <c r="D223" s="211" t="s">
        <v>580</v>
      </c>
      <c r="E223" s="290">
        <v>44228</v>
      </c>
      <c r="F223" s="247">
        <v>51649648</v>
      </c>
      <c r="G223" s="72" t="s">
        <v>2</v>
      </c>
      <c r="H223" s="290">
        <f>_xlfn.XLOOKUP(B223,'[1]CONTRATOS '!$B$2:$B$679,'[1]CONTRATOS '!$AP$2:$AP$679)</f>
        <v>44561</v>
      </c>
      <c r="I223" s="109" t="s">
        <v>1</v>
      </c>
      <c r="J223" s="109" t="s">
        <v>575</v>
      </c>
      <c r="K223" s="156">
        <f t="shared" si="25"/>
        <v>0.90825685022791958</v>
      </c>
      <c r="L223" s="247">
        <v>63916416</v>
      </c>
      <c r="M223" s="247">
        <f t="shared" si="26"/>
        <v>6456206</v>
      </c>
      <c r="N223" s="291">
        <v>0</v>
      </c>
      <c r="O223" s="291">
        <v>0</v>
      </c>
      <c r="P223" s="72">
        <v>18722974</v>
      </c>
      <c r="R223" s="280"/>
      <c r="S223" s="282"/>
      <c r="T223" s="282"/>
    </row>
    <row r="224" spans="1:20" ht="90" x14ac:dyDescent="0.25">
      <c r="A224" s="211" t="s">
        <v>6</v>
      </c>
      <c r="B224" s="54" t="s">
        <v>1411</v>
      </c>
      <c r="C224" s="54" t="s">
        <v>581</v>
      </c>
      <c r="D224" s="211" t="s">
        <v>580</v>
      </c>
      <c r="E224" s="290">
        <v>44230</v>
      </c>
      <c r="F224" s="247">
        <v>81965760</v>
      </c>
      <c r="G224" s="72" t="s">
        <v>2</v>
      </c>
      <c r="H224" s="290">
        <f>_xlfn.XLOOKUP(B224,'[1]CONTRATOS '!$B$2:$B$679,'[1]CONTRATOS '!$AP$2:$AP$679)</f>
        <v>44530</v>
      </c>
      <c r="I224" s="109" t="s">
        <v>1</v>
      </c>
      <c r="J224" s="109" t="s">
        <v>575</v>
      </c>
      <c r="K224" s="156">
        <f t="shared" si="25"/>
        <v>1</v>
      </c>
      <c r="L224" s="247">
        <v>101091104</v>
      </c>
      <c r="M224" s="247">
        <f t="shared" si="26"/>
        <v>0</v>
      </c>
      <c r="N224" s="291">
        <v>0</v>
      </c>
      <c r="O224" s="291">
        <v>0</v>
      </c>
      <c r="P224" s="72">
        <v>19125344</v>
      </c>
      <c r="R224" s="280"/>
      <c r="S224" s="282"/>
      <c r="T224" s="282"/>
    </row>
    <row r="225" spans="1:20" ht="72" x14ac:dyDescent="0.25">
      <c r="A225" s="276" t="s">
        <v>6</v>
      </c>
      <c r="B225" s="6" t="s">
        <v>1412</v>
      </c>
      <c r="C225" s="6" t="s">
        <v>582</v>
      </c>
      <c r="D225" s="276" t="s">
        <v>38</v>
      </c>
      <c r="E225" s="16">
        <v>44229</v>
      </c>
      <c r="F225" s="239">
        <v>56140920</v>
      </c>
      <c r="G225" s="62" t="s">
        <v>2</v>
      </c>
      <c r="H225" s="16">
        <f>_xlfn.XLOOKUP(B225,'[1]CONTRATOS '!$B$2:$B$679,'[1]CONTRATOS '!$AP$2:$AP$679)</f>
        <v>44530</v>
      </c>
      <c r="I225" s="134" t="s">
        <v>1</v>
      </c>
      <c r="J225" s="134" t="s">
        <v>30</v>
      </c>
      <c r="K225" s="140">
        <f t="shared" si="25"/>
        <v>1</v>
      </c>
      <c r="L225" s="239">
        <v>69006535</v>
      </c>
      <c r="M225" s="239">
        <f t="shared" si="26"/>
        <v>0</v>
      </c>
      <c r="N225" s="141">
        <v>1</v>
      </c>
      <c r="O225" s="141">
        <v>0</v>
      </c>
      <c r="P225" s="62">
        <v>12865615</v>
      </c>
      <c r="R225" s="280"/>
      <c r="S225" s="282"/>
      <c r="T225" s="282"/>
    </row>
    <row r="226" spans="1:20" ht="72" x14ac:dyDescent="0.25">
      <c r="A226" s="276" t="s">
        <v>6</v>
      </c>
      <c r="B226" s="6" t="s">
        <v>1413</v>
      </c>
      <c r="C226" s="6" t="s">
        <v>583</v>
      </c>
      <c r="D226" s="276" t="s">
        <v>38</v>
      </c>
      <c r="E226" s="16">
        <v>44231</v>
      </c>
      <c r="F226" s="239">
        <v>20117150</v>
      </c>
      <c r="G226" s="62" t="s">
        <v>2</v>
      </c>
      <c r="H226" s="16">
        <v>44316</v>
      </c>
      <c r="I226" s="134" t="s">
        <v>1</v>
      </c>
      <c r="J226" s="134" t="s">
        <v>30</v>
      </c>
      <c r="K226" s="140">
        <f>+L226/F226</f>
        <v>0.91860477254481876</v>
      </c>
      <c r="L226" s="239">
        <v>18479710</v>
      </c>
      <c r="M226" s="239">
        <f>+F226-L226</f>
        <v>1637440</v>
      </c>
      <c r="N226" s="141">
        <v>0</v>
      </c>
      <c r="O226" s="141">
        <v>0</v>
      </c>
      <c r="P226" s="62">
        <v>0</v>
      </c>
      <c r="R226" s="280"/>
      <c r="S226" s="282"/>
      <c r="T226" s="282"/>
    </row>
    <row r="227" spans="1:20" ht="54" x14ac:dyDescent="0.25">
      <c r="A227" s="210" t="s">
        <v>6</v>
      </c>
      <c r="B227" s="1" t="s">
        <v>1414</v>
      </c>
      <c r="C227" s="1" t="s">
        <v>584</v>
      </c>
      <c r="D227" s="210" t="s">
        <v>585</v>
      </c>
      <c r="E227" s="20">
        <v>44231</v>
      </c>
      <c r="F227" s="241">
        <v>64000656</v>
      </c>
      <c r="G227" s="63" t="s">
        <v>2</v>
      </c>
      <c r="H227" s="20">
        <f>_xlfn.XLOOKUP(B227,'[1]CONTRATOS '!$B$2:$B$679,'[1]CONTRATOS '!$AP$2:$AP$679)</f>
        <v>44561</v>
      </c>
      <c r="I227" s="19" t="s">
        <v>1</v>
      </c>
      <c r="J227" s="19" t="s">
        <v>436</v>
      </c>
      <c r="K227" s="144">
        <f>+L227/(F227+P227)</f>
        <v>0.90740739711944585</v>
      </c>
      <c r="L227" s="241">
        <v>78400794</v>
      </c>
      <c r="M227" s="241">
        <f>+F227+P227-L227</f>
        <v>8000082</v>
      </c>
      <c r="N227" s="145">
        <v>0</v>
      </c>
      <c r="O227" s="145">
        <v>0</v>
      </c>
      <c r="P227" s="63">
        <v>22400220</v>
      </c>
      <c r="R227" s="280"/>
      <c r="S227" s="282"/>
      <c r="T227" s="282"/>
    </row>
    <row r="228" spans="1:20" ht="90" x14ac:dyDescent="0.25">
      <c r="A228" s="210" t="s">
        <v>6</v>
      </c>
      <c r="B228" s="1" t="s">
        <v>1415</v>
      </c>
      <c r="C228" s="1" t="s">
        <v>586</v>
      </c>
      <c r="D228" s="210" t="s">
        <v>587</v>
      </c>
      <c r="E228" s="20">
        <v>44253</v>
      </c>
      <c r="F228" s="241">
        <v>430000000</v>
      </c>
      <c r="G228" s="63" t="s">
        <v>2</v>
      </c>
      <c r="H228" s="20">
        <v>44561</v>
      </c>
      <c r="I228" s="19" t="s">
        <v>1</v>
      </c>
      <c r="J228" s="19" t="s">
        <v>536</v>
      </c>
      <c r="K228" s="144">
        <f>+L228/F228</f>
        <v>1</v>
      </c>
      <c r="L228" s="241">
        <v>430000000</v>
      </c>
      <c r="M228" s="241">
        <f>+F228-L228</f>
        <v>0</v>
      </c>
      <c r="N228" s="145">
        <v>0</v>
      </c>
      <c r="O228" s="145">
        <v>0</v>
      </c>
      <c r="P228" s="63">
        <v>0</v>
      </c>
      <c r="R228" s="280"/>
      <c r="S228" s="282"/>
      <c r="T228" s="282"/>
    </row>
    <row r="229" spans="1:20" ht="72" x14ac:dyDescent="0.25">
      <c r="A229" s="211" t="s">
        <v>6</v>
      </c>
      <c r="B229" s="54" t="s">
        <v>1416</v>
      </c>
      <c r="C229" s="54" t="s">
        <v>588</v>
      </c>
      <c r="D229" s="212" t="s">
        <v>589</v>
      </c>
      <c r="E229" s="290">
        <v>44229</v>
      </c>
      <c r="F229" s="247">
        <v>35930176</v>
      </c>
      <c r="G229" s="72" t="s">
        <v>2</v>
      </c>
      <c r="H229" s="290">
        <f>_xlfn.XLOOKUP(B229,'[1]CONTRATOS '!$B$2:$B$679,'[1]CONTRATOS '!$AP$2:$AP$679)</f>
        <v>44530</v>
      </c>
      <c r="I229" s="109" t="s">
        <v>1</v>
      </c>
      <c r="J229" s="109" t="s">
        <v>575</v>
      </c>
      <c r="K229" s="156">
        <f>+L229/(F229+P229)</f>
        <v>1</v>
      </c>
      <c r="L229" s="247">
        <v>44313882</v>
      </c>
      <c r="M229" s="247">
        <f>+F229+P229-L229</f>
        <v>0</v>
      </c>
      <c r="N229" s="291">
        <v>0</v>
      </c>
      <c r="O229" s="291">
        <v>0</v>
      </c>
      <c r="P229" s="72">
        <v>8383706</v>
      </c>
      <c r="R229" s="280"/>
      <c r="S229" s="282"/>
      <c r="T229" s="282"/>
    </row>
    <row r="230" spans="1:20" ht="72" x14ac:dyDescent="0.25">
      <c r="A230" s="211" t="s">
        <v>6</v>
      </c>
      <c r="B230" s="54" t="s">
        <v>1417</v>
      </c>
      <c r="C230" s="54" t="s">
        <v>590</v>
      </c>
      <c r="D230" s="212" t="s">
        <v>589</v>
      </c>
      <c r="E230" s="290">
        <v>44229</v>
      </c>
      <c r="F230" s="247">
        <v>35930176</v>
      </c>
      <c r="G230" s="72" t="s">
        <v>2</v>
      </c>
      <c r="H230" s="290">
        <f>_xlfn.XLOOKUP(B230,'[1]CONTRATOS '!$B$2:$B$679,'[1]CONTRATOS '!$AP$2:$AP$679)</f>
        <v>44530</v>
      </c>
      <c r="I230" s="109" t="s">
        <v>1</v>
      </c>
      <c r="J230" s="109" t="s">
        <v>575</v>
      </c>
      <c r="K230" s="156">
        <f>+L230/(F230+P230)</f>
        <v>1</v>
      </c>
      <c r="L230" s="247">
        <v>44313882</v>
      </c>
      <c r="M230" s="247">
        <f>+F230+P230-L230</f>
        <v>0</v>
      </c>
      <c r="N230" s="291">
        <v>0</v>
      </c>
      <c r="O230" s="291">
        <v>0</v>
      </c>
      <c r="P230" s="72">
        <v>8383706</v>
      </c>
      <c r="R230" s="280"/>
      <c r="S230" s="282"/>
      <c r="T230" s="282"/>
    </row>
    <row r="231" spans="1:20" ht="72" x14ac:dyDescent="0.25">
      <c r="A231" s="211" t="s">
        <v>6</v>
      </c>
      <c r="B231" s="54" t="s">
        <v>1418</v>
      </c>
      <c r="C231" s="54" t="s">
        <v>591</v>
      </c>
      <c r="D231" s="212" t="s">
        <v>589</v>
      </c>
      <c r="E231" s="290">
        <v>44229</v>
      </c>
      <c r="F231" s="247">
        <v>35930176</v>
      </c>
      <c r="G231" s="72" t="s">
        <v>2</v>
      </c>
      <c r="H231" s="290">
        <f>_xlfn.XLOOKUP(B231,'[1]CONTRATOS '!$B$2:$B$679,'[1]CONTRATOS '!$AP$2:$AP$679)</f>
        <v>44530</v>
      </c>
      <c r="I231" s="109" t="s">
        <v>1</v>
      </c>
      <c r="J231" s="109" t="s">
        <v>575</v>
      </c>
      <c r="K231" s="156">
        <f>+L231/(F231+P231)</f>
        <v>1</v>
      </c>
      <c r="L231" s="247">
        <v>44313882</v>
      </c>
      <c r="M231" s="247">
        <f>+F231+P231-L231</f>
        <v>0</v>
      </c>
      <c r="N231" s="291">
        <v>0</v>
      </c>
      <c r="O231" s="291">
        <v>0</v>
      </c>
      <c r="P231" s="72">
        <v>8383706</v>
      </c>
      <c r="R231" s="280"/>
      <c r="S231" s="282"/>
      <c r="T231" s="282"/>
    </row>
    <row r="232" spans="1:20" ht="90" x14ac:dyDescent="0.25">
      <c r="A232" s="211" t="s">
        <v>6</v>
      </c>
      <c r="B232" s="54" t="s">
        <v>1419</v>
      </c>
      <c r="C232" s="54" t="s">
        <v>592</v>
      </c>
      <c r="D232" s="212" t="s">
        <v>593</v>
      </c>
      <c r="E232" s="290">
        <v>44229</v>
      </c>
      <c r="F232" s="247">
        <v>51649648</v>
      </c>
      <c r="G232" s="72" t="s">
        <v>2</v>
      </c>
      <c r="H232" s="290">
        <f>_xlfn.XLOOKUP(B232,'[1]CONTRATOS '!$B$2:$B$679,'[1]CONTRATOS '!$AP$2:$AP$679)</f>
        <v>44561</v>
      </c>
      <c r="I232" s="109" t="s">
        <v>1</v>
      </c>
      <c r="J232" s="109" t="s">
        <v>575</v>
      </c>
      <c r="K232" s="156">
        <f>+L232/(F232+P232)</f>
        <v>0.90797543056602881</v>
      </c>
      <c r="L232" s="247">
        <v>63701210</v>
      </c>
      <c r="M232" s="247">
        <f>+F232+P232-L232</f>
        <v>6456206</v>
      </c>
      <c r="N232" s="291">
        <v>0</v>
      </c>
      <c r="O232" s="291">
        <v>0</v>
      </c>
      <c r="P232" s="72">
        <v>18507768</v>
      </c>
      <c r="R232" s="280"/>
      <c r="S232" s="282"/>
      <c r="T232" s="282"/>
    </row>
    <row r="233" spans="1:20" ht="72" x14ac:dyDescent="0.25">
      <c r="A233" s="276" t="s">
        <v>6</v>
      </c>
      <c r="B233" s="6" t="s">
        <v>1420</v>
      </c>
      <c r="C233" s="6" t="s">
        <v>594</v>
      </c>
      <c r="D233" s="213" t="s">
        <v>595</v>
      </c>
      <c r="E233" s="16">
        <v>44230</v>
      </c>
      <c r="F233" s="239">
        <v>56140920</v>
      </c>
      <c r="G233" s="62" t="s">
        <v>2</v>
      </c>
      <c r="H233" s="16">
        <f>_xlfn.XLOOKUP(B233,'[1]CONTRATOS '!$B$2:$B$679,'[1]CONTRATOS '!$AP$2:$AP$679)</f>
        <v>44561</v>
      </c>
      <c r="I233" s="134" t="s">
        <v>1</v>
      </c>
      <c r="J233" s="134" t="s">
        <v>34</v>
      </c>
      <c r="K233" s="140">
        <f>+L233/(F233+P233)</f>
        <v>0.90797544443492995</v>
      </c>
      <c r="L233" s="239">
        <v>69240455</v>
      </c>
      <c r="M233" s="239">
        <f>+F233+P233-L233</f>
        <v>7017615</v>
      </c>
      <c r="N233" s="141">
        <v>0</v>
      </c>
      <c r="O233" s="141">
        <v>0</v>
      </c>
      <c r="P233" s="62">
        <v>20117150</v>
      </c>
      <c r="R233" s="280"/>
      <c r="S233" s="282"/>
      <c r="T233" s="282"/>
    </row>
    <row r="234" spans="1:20" ht="54" x14ac:dyDescent="0.25">
      <c r="A234" s="210" t="s">
        <v>6</v>
      </c>
      <c r="B234" s="1" t="s">
        <v>1421</v>
      </c>
      <c r="C234" s="1" t="s">
        <v>596</v>
      </c>
      <c r="D234" s="214" t="s">
        <v>597</v>
      </c>
      <c r="E234" s="20">
        <v>44231</v>
      </c>
      <c r="F234" s="241">
        <v>38245980</v>
      </c>
      <c r="G234" s="63" t="s">
        <v>2</v>
      </c>
      <c r="H234" s="20">
        <v>44561</v>
      </c>
      <c r="I234" s="19" t="s">
        <v>1</v>
      </c>
      <c r="J234" s="19" t="s">
        <v>110</v>
      </c>
      <c r="K234" s="144">
        <f>+L234/F234</f>
        <v>0.87767587600056263</v>
      </c>
      <c r="L234" s="241">
        <v>33567574</v>
      </c>
      <c r="M234" s="241">
        <f>+F234-L234</f>
        <v>4678406</v>
      </c>
      <c r="N234" s="145">
        <v>0</v>
      </c>
      <c r="O234" s="145">
        <v>0</v>
      </c>
      <c r="P234" s="63">
        <v>0</v>
      </c>
      <c r="R234" s="280"/>
      <c r="S234" s="282"/>
      <c r="T234" s="282"/>
    </row>
    <row r="235" spans="1:20" ht="54" x14ac:dyDescent="0.25">
      <c r="A235" s="210" t="s">
        <v>6</v>
      </c>
      <c r="B235" s="19" t="s">
        <v>1422</v>
      </c>
      <c r="C235" s="19" t="s">
        <v>598</v>
      </c>
      <c r="D235" s="214" t="s">
        <v>597</v>
      </c>
      <c r="E235" s="20">
        <v>44238</v>
      </c>
      <c r="F235" s="241">
        <v>38245980</v>
      </c>
      <c r="G235" s="63" t="s">
        <v>2</v>
      </c>
      <c r="H235" s="20">
        <v>44561</v>
      </c>
      <c r="I235" s="19" t="s">
        <v>1</v>
      </c>
      <c r="J235" s="19" t="s">
        <v>110</v>
      </c>
      <c r="K235" s="144">
        <f>+L235/F235</f>
        <v>0.87767587600056263</v>
      </c>
      <c r="L235" s="241">
        <v>33567574</v>
      </c>
      <c r="M235" s="241">
        <f>+F235-L235</f>
        <v>4678406</v>
      </c>
      <c r="N235" s="145">
        <v>0</v>
      </c>
      <c r="O235" s="145">
        <v>0</v>
      </c>
      <c r="P235" s="63">
        <v>0</v>
      </c>
      <c r="R235" s="280"/>
      <c r="S235" s="282"/>
      <c r="T235" s="282"/>
    </row>
    <row r="236" spans="1:20" ht="90" x14ac:dyDescent="0.25">
      <c r="A236" s="210" t="s">
        <v>6</v>
      </c>
      <c r="B236" s="19" t="s">
        <v>1423</v>
      </c>
      <c r="C236" s="19" t="s">
        <v>599</v>
      </c>
      <c r="D236" s="214" t="s">
        <v>600</v>
      </c>
      <c r="E236" s="20">
        <v>44230</v>
      </c>
      <c r="F236" s="241">
        <v>144000000</v>
      </c>
      <c r="G236" s="63" t="s">
        <v>2</v>
      </c>
      <c r="H236" s="20">
        <f>_xlfn.XLOOKUP(B236,'[1]CONTRATOS '!$B$2:$B$679,'[1]CONTRATOS '!$AP$2:$AP$679)</f>
        <v>44561</v>
      </c>
      <c r="I236" s="19" t="s">
        <v>1</v>
      </c>
      <c r="J236" s="19" t="s">
        <v>601</v>
      </c>
      <c r="K236" s="144">
        <f t="shared" ref="K236:K252" si="27">+L236/(F236+P236)</f>
        <v>0.90654205607476634</v>
      </c>
      <c r="L236" s="241">
        <v>174600000</v>
      </c>
      <c r="M236" s="241">
        <f t="shared" ref="M236:M252" si="28">+F236+P236-L236</f>
        <v>18000000</v>
      </c>
      <c r="N236" s="145">
        <v>0</v>
      </c>
      <c r="O236" s="145">
        <v>0</v>
      </c>
      <c r="P236" s="63">
        <v>48600000</v>
      </c>
      <c r="R236" s="280"/>
      <c r="S236" s="282"/>
      <c r="T236" s="282"/>
    </row>
    <row r="237" spans="1:20" ht="72" x14ac:dyDescent="0.25">
      <c r="A237" s="276" t="s">
        <v>6</v>
      </c>
      <c r="B237" s="134" t="s">
        <v>1424</v>
      </c>
      <c r="C237" s="134" t="s">
        <v>602</v>
      </c>
      <c r="D237" s="213" t="s">
        <v>38</v>
      </c>
      <c r="E237" s="16">
        <v>44230</v>
      </c>
      <c r="F237" s="239">
        <v>56140920</v>
      </c>
      <c r="G237" s="62" t="s">
        <v>2</v>
      </c>
      <c r="H237" s="16">
        <f>_xlfn.XLOOKUP(B237,'[1]CONTRATOS '!$B$2:$B$679,'[1]CONTRATOS '!$AP$2:$AP$679)</f>
        <v>44530</v>
      </c>
      <c r="I237" s="134" t="s">
        <v>1</v>
      </c>
      <c r="J237" s="134" t="s">
        <v>30</v>
      </c>
      <c r="K237" s="140">
        <f t="shared" si="27"/>
        <v>1</v>
      </c>
      <c r="L237" s="239">
        <v>69006535</v>
      </c>
      <c r="M237" s="239">
        <f t="shared" si="28"/>
        <v>0</v>
      </c>
      <c r="N237" s="141">
        <v>0</v>
      </c>
      <c r="O237" s="141">
        <v>0</v>
      </c>
      <c r="P237" s="62">
        <v>12865615</v>
      </c>
      <c r="R237" s="280"/>
      <c r="S237" s="282"/>
      <c r="T237" s="282"/>
    </row>
    <row r="238" spans="1:20" ht="72" x14ac:dyDescent="0.25">
      <c r="A238" s="276" t="s">
        <v>6</v>
      </c>
      <c r="B238" s="134" t="s">
        <v>1425</v>
      </c>
      <c r="C238" s="134" t="s">
        <v>603</v>
      </c>
      <c r="D238" s="213" t="s">
        <v>38</v>
      </c>
      <c r="E238" s="16">
        <v>44230</v>
      </c>
      <c r="F238" s="239">
        <v>56140920</v>
      </c>
      <c r="G238" s="62" t="s">
        <v>2</v>
      </c>
      <c r="H238" s="16">
        <f>_xlfn.XLOOKUP(B238,'[1]CONTRATOS '!$B$2:$B$679,'[1]CONTRATOS '!$AP$2:$AP$679)</f>
        <v>44530</v>
      </c>
      <c r="I238" s="134" t="s">
        <v>1</v>
      </c>
      <c r="J238" s="134" t="s">
        <v>30</v>
      </c>
      <c r="K238" s="140">
        <f t="shared" si="27"/>
        <v>1</v>
      </c>
      <c r="L238" s="239">
        <v>69006535</v>
      </c>
      <c r="M238" s="239">
        <f t="shared" si="28"/>
        <v>0</v>
      </c>
      <c r="N238" s="141">
        <v>0</v>
      </c>
      <c r="O238" s="141">
        <v>0</v>
      </c>
      <c r="P238" s="62">
        <v>12865615</v>
      </c>
      <c r="R238" s="280"/>
      <c r="S238" s="282"/>
      <c r="T238" s="282"/>
    </row>
    <row r="239" spans="1:20" ht="72" x14ac:dyDescent="0.25">
      <c r="A239" s="276" t="s">
        <v>6</v>
      </c>
      <c r="B239" s="134" t="s">
        <v>1426</v>
      </c>
      <c r="C239" s="134" t="s">
        <v>604</v>
      </c>
      <c r="D239" s="213" t="s">
        <v>38</v>
      </c>
      <c r="E239" s="16">
        <v>44236</v>
      </c>
      <c r="F239" s="239">
        <v>56140920</v>
      </c>
      <c r="G239" s="62" t="s">
        <v>2</v>
      </c>
      <c r="H239" s="16">
        <f>_xlfn.XLOOKUP(B239,'[1]CONTRATOS '!$B$2:$B$679,'[1]CONTRATOS '!$AP$2:$AP$679)</f>
        <v>44530</v>
      </c>
      <c r="I239" s="134" t="s">
        <v>1</v>
      </c>
      <c r="J239" s="134" t="s">
        <v>30</v>
      </c>
      <c r="K239" s="140">
        <f t="shared" si="27"/>
        <v>1</v>
      </c>
      <c r="L239" s="239">
        <v>67836935</v>
      </c>
      <c r="M239" s="239">
        <f t="shared" si="28"/>
        <v>0</v>
      </c>
      <c r="N239" s="141">
        <v>0</v>
      </c>
      <c r="O239" s="141">
        <v>0</v>
      </c>
      <c r="P239" s="62">
        <v>11696015</v>
      </c>
      <c r="R239" s="280"/>
      <c r="S239" s="282"/>
      <c r="T239" s="282"/>
    </row>
    <row r="240" spans="1:20" ht="72" x14ac:dyDescent="0.25">
      <c r="A240" s="276" t="s">
        <v>6</v>
      </c>
      <c r="B240" s="134" t="s">
        <v>1427</v>
      </c>
      <c r="C240" s="134" t="s">
        <v>605</v>
      </c>
      <c r="D240" s="213" t="s">
        <v>38</v>
      </c>
      <c r="E240" s="16">
        <v>44231</v>
      </c>
      <c r="F240" s="239">
        <v>56140920</v>
      </c>
      <c r="G240" s="62" t="s">
        <v>2</v>
      </c>
      <c r="H240" s="16">
        <f>_xlfn.XLOOKUP(B240,'[1]CONTRATOS '!$B$2:$B$679,'[1]CONTRATOS '!$AP$2:$AP$679)</f>
        <v>44530</v>
      </c>
      <c r="I240" s="134" t="s">
        <v>1</v>
      </c>
      <c r="J240" s="134" t="s">
        <v>30</v>
      </c>
      <c r="K240" s="140">
        <f t="shared" si="27"/>
        <v>1</v>
      </c>
      <c r="L240" s="239">
        <v>68772615</v>
      </c>
      <c r="M240" s="239">
        <f t="shared" si="28"/>
        <v>0</v>
      </c>
      <c r="N240" s="141">
        <v>0</v>
      </c>
      <c r="O240" s="141">
        <v>0</v>
      </c>
      <c r="P240" s="62">
        <v>12631695</v>
      </c>
      <c r="R240" s="280"/>
      <c r="S240" s="282"/>
      <c r="T240" s="282"/>
    </row>
    <row r="241" spans="1:20" ht="72" x14ac:dyDescent="0.25">
      <c r="A241" s="276" t="s">
        <v>6</v>
      </c>
      <c r="B241" s="134" t="s">
        <v>1428</v>
      </c>
      <c r="C241" s="134" t="s">
        <v>606</v>
      </c>
      <c r="D241" s="213" t="s">
        <v>38</v>
      </c>
      <c r="E241" s="16">
        <v>44231</v>
      </c>
      <c r="F241" s="239">
        <v>56140920</v>
      </c>
      <c r="G241" s="62" t="s">
        <v>2</v>
      </c>
      <c r="H241" s="16">
        <f>_xlfn.XLOOKUP(B241,'[1]CONTRATOS '!$B$2:$B$679,'[1]CONTRATOS '!$AP$2:$AP$679)</f>
        <v>44530</v>
      </c>
      <c r="I241" s="134" t="s">
        <v>1</v>
      </c>
      <c r="J241" s="134" t="s">
        <v>30</v>
      </c>
      <c r="K241" s="140">
        <f t="shared" si="27"/>
        <v>1</v>
      </c>
      <c r="L241" s="239">
        <v>68070855</v>
      </c>
      <c r="M241" s="239">
        <f t="shared" si="28"/>
        <v>0</v>
      </c>
      <c r="N241" s="141">
        <v>0</v>
      </c>
      <c r="O241" s="141">
        <v>0</v>
      </c>
      <c r="P241" s="62">
        <v>11929935</v>
      </c>
      <c r="R241" s="280"/>
      <c r="S241" s="282"/>
      <c r="T241" s="282"/>
    </row>
    <row r="242" spans="1:20" ht="90" x14ac:dyDescent="0.25">
      <c r="A242" s="210" t="s">
        <v>6</v>
      </c>
      <c r="B242" s="19" t="s">
        <v>1429</v>
      </c>
      <c r="C242" s="19" t="s">
        <v>607</v>
      </c>
      <c r="D242" s="214" t="s">
        <v>608</v>
      </c>
      <c r="E242" s="20">
        <v>44231</v>
      </c>
      <c r="F242" s="241">
        <v>96000000</v>
      </c>
      <c r="G242" s="63" t="s">
        <v>2</v>
      </c>
      <c r="H242" s="20">
        <f>_xlfn.XLOOKUP(B242,'[1]CONTRATOS '!$B$2:$B$679,'[1]CONTRATOS '!$AP$2:$AP$679)</f>
        <v>44515</v>
      </c>
      <c r="I242" s="19" t="s">
        <v>1</v>
      </c>
      <c r="J242" s="19" t="s">
        <v>533</v>
      </c>
      <c r="K242" s="144">
        <f t="shared" si="27"/>
        <v>1</v>
      </c>
      <c r="L242" s="241">
        <v>111600000</v>
      </c>
      <c r="M242" s="241">
        <f t="shared" si="28"/>
        <v>0</v>
      </c>
      <c r="N242" s="145">
        <v>0</v>
      </c>
      <c r="O242" s="145">
        <v>0</v>
      </c>
      <c r="P242" s="63">
        <v>15600000</v>
      </c>
      <c r="R242" s="280"/>
      <c r="S242" s="282"/>
      <c r="T242" s="282"/>
    </row>
    <row r="243" spans="1:20" ht="72" x14ac:dyDescent="0.25">
      <c r="A243" s="276" t="s">
        <v>6</v>
      </c>
      <c r="B243" s="134" t="s">
        <v>1430</v>
      </c>
      <c r="C243" s="134" t="s">
        <v>609</v>
      </c>
      <c r="D243" s="213" t="s">
        <v>103</v>
      </c>
      <c r="E243" s="16">
        <v>44231</v>
      </c>
      <c r="F243" s="239">
        <v>56140920</v>
      </c>
      <c r="G243" s="62" t="s">
        <v>2</v>
      </c>
      <c r="H243" s="16">
        <f>_xlfn.XLOOKUP(B243,'[1]CONTRATOS '!$B$2:$B$679,'[1]CONTRATOS '!$AP$2:$AP$679)</f>
        <v>44561</v>
      </c>
      <c r="I243" s="134" t="s">
        <v>1</v>
      </c>
      <c r="J243" s="134" t="s">
        <v>34</v>
      </c>
      <c r="K243" s="140">
        <f t="shared" si="27"/>
        <v>0.90769229251494421</v>
      </c>
      <c r="L243" s="239">
        <v>69006535</v>
      </c>
      <c r="M243" s="239">
        <f t="shared" si="28"/>
        <v>7017615</v>
      </c>
      <c r="N243" s="141">
        <v>0</v>
      </c>
      <c r="O243" s="141">
        <v>0</v>
      </c>
      <c r="P243" s="62">
        <v>19883230</v>
      </c>
      <c r="R243" s="280"/>
      <c r="S243" s="282"/>
      <c r="T243" s="282"/>
    </row>
    <row r="244" spans="1:20" ht="90" x14ac:dyDescent="0.25">
      <c r="A244" s="276" t="s">
        <v>6</v>
      </c>
      <c r="B244" s="134" t="s">
        <v>1431</v>
      </c>
      <c r="C244" s="134" t="s">
        <v>610</v>
      </c>
      <c r="D244" s="213" t="s">
        <v>611</v>
      </c>
      <c r="E244" s="16">
        <v>44231</v>
      </c>
      <c r="F244" s="239">
        <v>64000656</v>
      </c>
      <c r="G244" s="62" t="s">
        <v>2</v>
      </c>
      <c r="H244" s="16">
        <f>_xlfn.XLOOKUP(B244,'[1]CONTRATOS '!$B$2:$B$679,'[1]CONTRATOS '!$AP$2:$AP$679)</f>
        <v>44530</v>
      </c>
      <c r="I244" s="134" t="s">
        <v>1</v>
      </c>
      <c r="J244" s="134" t="s">
        <v>30</v>
      </c>
      <c r="K244" s="140">
        <f t="shared" si="27"/>
        <v>1</v>
      </c>
      <c r="L244" s="239">
        <v>78667463</v>
      </c>
      <c r="M244" s="239">
        <f t="shared" si="28"/>
        <v>0</v>
      </c>
      <c r="N244" s="141">
        <v>0</v>
      </c>
      <c r="O244" s="141">
        <v>0</v>
      </c>
      <c r="P244" s="62">
        <v>14666807</v>
      </c>
      <c r="R244" s="280"/>
      <c r="S244" s="282"/>
      <c r="T244" s="282"/>
    </row>
    <row r="245" spans="1:20" ht="90" x14ac:dyDescent="0.25">
      <c r="A245" s="276" t="s">
        <v>6</v>
      </c>
      <c r="B245" s="134" t="s">
        <v>1432</v>
      </c>
      <c r="C245" s="134" t="s">
        <v>612</v>
      </c>
      <c r="D245" s="213" t="s">
        <v>613</v>
      </c>
      <c r="E245" s="16">
        <v>44231</v>
      </c>
      <c r="F245" s="239">
        <v>64000656</v>
      </c>
      <c r="G245" s="62" t="s">
        <v>2</v>
      </c>
      <c r="H245" s="16">
        <f>_xlfn.XLOOKUP(B245,'[1]CONTRATOS '!$B$2:$B$679,'[1]CONTRATOS '!$AP$2:$AP$679)</f>
        <v>44530</v>
      </c>
      <c r="I245" s="134" t="s">
        <v>1</v>
      </c>
      <c r="J245" s="134" t="s">
        <v>30</v>
      </c>
      <c r="K245" s="140">
        <f t="shared" si="27"/>
        <v>1</v>
      </c>
      <c r="L245" s="239">
        <v>78400794</v>
      </c>
      <c r="M245" s="239">
        <f t="shared" si="28"/>
        <v>0</v>
      </c>
      <c r="N245" s="141">
        <v>0</v>
      </c>
      <c r="O245" s="141">
        <v>0</v>
      </c>
      <c r="P245" s="62">
        <v>14400138</v>
      </c>
      <c r="R245" s="280"/>
      <c r="S245" s="282"/>
      <c r="T245" s="282"/>
    </row>
    <row r="246" spans="1:20" ht="108" x14ac:dyDescent="0.25">
      <c r="A246" s="215" t="s">
        <v>6</v>
      </c>
      <c r="B246" s="4" t="s">
        <v>1433</v>
      </c>
      <c r="C246" s="4" t="s">
        <v>614</v>
      </c>
      <c r="D246" s="216" t="s">
        <v>615</v>
      </c>
      <c r="E246" s="5">
        <v>44231</v>
      </c>
      <c r="F246" s="243">
        <v>64000656</v>
      </c>
      <c r="G246" s="69" t="s">
        <v>2</v>
      </c>
      <c r="H246" s="5">
        <f>_xlfn.XLOOKUP(B246,'[1]CONTRATOS '!$B$2:$B$679,'[1]CONTRATOS '!$AP$2:$AP$679)</f>
        <v>44530</v>
      </c>
      <c r="I246" s="4" t="s">
        <v>1</v>
      </c>
      <c r="J246" s="4" t="s">
        <v>451</v>
      </c>
      <c r="K246" s="148">
        <f t="shared" si="27"/>
        <v>1</v>
      </c>
      <c r="L246" s="243">
        <v>78400794</v>
      </c>
      <c r="M246" s="243">
        <f t="shared" si="28"/>
        <v>0</v>
      </c>
      <c r="N246" s="149">
        <v>0</v>
      </c>
      <c r="O246" s="149">
        <v>0</v>
      </c>
      <c r="P246" s="69">
        <v>14400138</v>
      </c>
      <c r="R246" s="280"/>
      <c r="S246" s="282"/>
      <c r="T246" s="282"/>
    </row>
    <row r="247" spans="1:20" ht="126" x14ac:dyDescent="0.25">
      <c r="A247" s="215" t="s">
        <v>6</v>
      </c>
      <c r="B247" s="4" t="s">
        <v>1434</v>
      </c>
      <c r="C247" s="4" t="s">
        <v>616</v>
      </c>
      <c r="D247" s="216" t="s">
        <v>617</v>
      </c>
      <c r="E247" s="5">
        <v>44242</v>
      </c>
      <c r="F247" s="243">
        <v>64000656</v>
      </c>
      <c r="G247" s="69" t="s">
        <v>2</v>
      </c>
      <c r="H247" s="5">
        <f>_xlfn.XLOOKUP(B247,'[1]CONTRATOS '!$B$2:$B$679,'[1]CONTRATOS '!$AP$2:$AP$679)</f>
        <v>44561</v>
      </c>
      <c r="I247" s="4" t="s">
        <v>1</v>
      </c>
      <c r="J247" s="4" t="s">
        <v>451</v>
      </c>
      <c r="K247" s="148">
        <f t="shared" si="27"/>
        <v>0.90415334866137209</v>
      </c>
      <c r="L247" s="243">
        <v>75467435</v>
      </c>
      <c r="M247" s="243">
        <f t="shared" si="28"/>
        <v>8000082</v>
      </c>
      <c r="N247" s="149">
        <v>0</v>
      </c>
      <c r="O247" s="149">
        <v>0</v>
      </c>
      <c r="P247" s="69">
        <v>19466861</v>
      </c>
      <c r="R247" s="280"/>
      <c r="S247" s="282"/>
      <c r="T247" s="282"/>
    </row>
    <row r="248" spans="1:20" ht="108" x14ac:dyDescent="0.25">
      <c r="A248" s="215" t="s">
        <v>6</v>
      </c>
      <c r="B248" s="4" t="s">
        <v>1435</v>
      </c>
      <c r="C248" s="4" t="s">
        <v>618</v>
      </c>
      <c r="D248" s="216" t="s">
        <v>619</v>
      </c>
      <c r="E248" s="5">
        <v>44231</v>
      </c>
      <c r="F248" s="243">
        <v>64000656</v>
      </c>
      <c r="G248" s="69" t="s">
        <v>2</v>
      </c>
      <c r="H248" s="5">
        <f>_xlfn.XLOOKUP(B248,'[1]CONTRATOS '!$B$2:$B$679,'[1]CONTRATOS '!$AP$2:$AP$679)</f>
        <v>44530</v>
      </c>
      <c r="I248" s="4" t="s">
        <v>1</v>
      </c>
      <c r="J248" s="4" t="s">
        <v>451</v>
      </c>
      <c r="K248" s="148">
        <f t="shared" si="27"/>
        <v>1</v>
      </c>
      <c r="L248" s="243">
        <v>78400794</v>
      </c>
      <c r="M248" s="243">
        <f t="shared" si="28"/>
        <v>0</v>
      </c>
      <c r="N248" s="149">
        <v>0</v>
      </c>
      <c r="O248" s="149">
        <v>0</v>
      </c>
      <c r="P248" s="69">
        <v>14400138</v>
      </c>
      <c r="R248" s="280"/>
      <c r="S248" s="282"/>
      <c r="T248" s="282"/>
    </row>
    <row r="249" spans="1:20" ht="108" x14ac:dyDescent="0.25">
      <c r="A249" s="215" t="s">
        <v>6</v>
      </c>
      <c r="B249" s="4" t="s">
        <v>1436</v>
      </c>
      <c r="C249" s="4" t="s">
        <v>620</v>
      </c>
      <c r="D249" s="216" t="s">
        <v>621</v>
      </c>
      <c r="E249" s="5">
        <v>44231</v>
      </c>
      <c r="F249" s="243">
        <v>64000656</v>
      </c>
      <c r="G249" s="69" t="s">
        <v>2</v>
      </c>
      <c r="H249" s="5">
        <f>_xlfn.XLOOKUP(B249,'[1]CONTRATOS '!$B$2:$B$679,'[1]CONTRATOS '!$AP$2:$AP$679)</f>
        <v>44530</v>
      </c>
      <c r="I249" s="4" t="s">
        <v>1</v>
      </c>
      <c r="J249" s="4" t="s">
        <v>451</v>
      </c>
      <c r="K249" s="148">
        <f t="shared" si="27"/>
        <v>1</v>
      </c>
      <c r="L249" s="243">
        <v>78400794</v>
      </c>
      <c r="M249" s="243">
        <f t="shared" si="28"/>
        <v>0</v>
      </c>
      <c r="N249" s="149">
        <v>0</v>
      </c>
      <c r="O249" s="149">
        <v>0</v>
      </c>
      <c r="P249" s="69">
        <v>14400138</v>
      </c>
      <c r="R249" s="280"/>
      <c r="S249" s="282"/>
      <c r="T249" s="282"/>
    </row>
    <row r="250" spans="1:20" ht="108" x14ac:dyDescent="0.25">
      <c r="A250" s="215" t="s">
        <v>6</v>
      </c>
      <c r="B250" s="4" t="s">
        <v>1437</v>
      </c>
      <c r="C250" s="4" t="s">
        <v>622</v>
      </c>
      <c r="D250" s="216" t="s">
        <v>623</v>
      </c>
      <c r="E250" s="5">
        <v>44232</v>
      </c>
      <c r="F250" s="243">
        <v>64000656</v>
      </c>
      <c r="G250" s="69" t="s">
        <v>2</v>
      </c>
      <c r="H250" s="5">
        <f>_xlfn.XLOOKUP(B250,'[1]CONTRATOS '!$B$2:$B$679,'[1]CONTRATOS '!$AP$2:$AP$679)</f>
        <v>44530</v>
      </c>
      <c r="I250" s="4" t="s">
        <v>1</v>
      </c>
      <c r="J250" s="4" t="s">
        <v>451</v>
      </c>
      <c r="K250" s="148">
        <f t="shared" si="27"/>
        <v>1</v>
      </c>
      <c r="L250" s="243">
        <v>77600787</v>
      </c>
      <c r="M250" s="243">
        <f t="shared" si="28"/>
        <v>0</v>
      </c>
      <c r="N250" s="149">
        <v>0</v>
      </c>
      <c r="O250" s="149">
        <v>0</v>
      </c>
      <c r="P250" s="69">
        <v>13600131</v>
      </c>
      <c r="R250" s="280"/>
      <c r="S250" s="282"/>
      <c r="T250" s="282"/>
    </row>
    <row r="251" spans="1:20" ht="90" x14ac:dyDescent="0.25">
      <c r="A251" s="215" t="s">
        <v>6</v>
      </c>
      <c r="B251" s="4" t="s">
        <v>1438</v>
      </c>
      <c r="C251" s="4" t="s">
        <v>624</v>
      </c>
      <c r="D251" s="216" t="s">
        <v>625</v>
      </c>
      <c r="E251" s="5">
        <v>44231</v>
      </c>
      <c r="F251" s="243">
        <v>64000656</v>
      </c>
      <c r="G251" s="69" t="s">
        <v>2</v>
      </c>
      <c r="H251" s="5">
        <f>_xlfn.XLOOKUP(B251,'[1]CONTRATOS '!$B$2:$B$679,'[1]CONTRATOS '!$AP$2:$AP$679)</f>
        <v>44561</v>
      </c>
      <c r="I251" s="4" t="s">
        <v>1</v>
      </c>
      <c r="J251" s="4" t="s">
        <v>451</v>
      </c>
      <c r="K251" s="148">
        <f t="shared" si="27"/>
        <v>0.90740739711944585</v>
      </c>
      <c r="L251" s="243">
        <v>78400794</v>
      </c>
      <c r="M251" s="243">
        <f t="shared" si="28"/>
        <v>8000082</v>
      </c>
      <c r="N251" s="149">
        <v>0</v>
      </c>
      <c r="O251" s="149">
        <v>0</v>
      </c>
      <c r="P251" s="69">
        <v>22400220</v>
      </c>
      <c r="R251" s="280"/>
      <c r="S251" s="282"/>
      <c r="T251" s="282"/>
    </row>
    <row r="252" spans="1:20" ht="72" x14ac:dyDescent="0.25">
      <c r="A252" s="215" t="s">
        <v>6</v>
      </c>
      <c r="B252" s="4" t="s">
        <v>1439</v>
      </c>
      <c r="C252" s="4" t="s">
        <v>626</v>
      </c>
      <c r="D252" s="216" t="s">
        <v>627</v>
      </c>
      <c r="E252" s="5">
        <v>44235</v>
      </c>
      <c r="F252" s="243">
        <v>40421464</v>
      </c>
      <c r="G252" s="69" t="s">
        <v>2</v>
      </c>
      <c r="H252" s="5">
        <f>_xlfn.XLOOKUP(B252,'[1]CONTRATOS '!$B$2:$B$679,'[1]CONTRATOS '!$AP$2:$AP$679)</f>
        <v>44530</v>
      </c>
      <c r="I252" s="4" t="s">
        <v>1</v>
      </c>
      <c r="J252" s="4" t="s">
        <v>451</v>
      </c>
      <c r="K252" s="148">
        <f t="shared" si="27"/>
        <v>1</v>
      </c>
      <c r="L252" s="243">
        <v>48842587</v>
      </c>
      <c r="M252" s="243">
        <f t="shared" si="28"/>
        <v>0</v>
      </c>
      <c r="N252" s="149">
        <v>0</v>
      </c>
      <c r="O252" s="149">
        <v>0</v>
      </c>
      <c r="P252" s="69">
        <v>8421123</v>
      </c>
      <c r="R252" s="280"/>
      <c r="S252" s="282"/>
      <c r="T252" s="282"/>
    </row>
    <row r="253" spans="1:20" ht="108" x14ac:dyDescent="0.25">
      <c r="A253" s="215" t="s">
        <v>6</v>
      </c>
      <c r="B253" s="4" t="s">
        <v>1440</v>
      </c>
      <c r="C253" s="4" t="s">
        <v>628</v>
      </c>
      <c r="D253" s="216" t="s">
        <v>629</v>
      </c>
      <c r="E253" s="5">
        <v>44238</v>
      </c>
      <c r="F253" s="243">
        <v>56000574</v>
      </c>
      <c r="G253" s="69" t="s">
        <v>2</v>
      </c>
      <c r="H253" s="5">
        <f>_xlfn.XLOOKUP(B253,'[1]CONTRATOS '!$B$2:$B$679,'[1]CONTRATOS '!$AP$2:$AP$679)</f>
        <v>44439</v>
      </c>
      <c r="I253" s="4" t="s">
        <v>1</v>
      </c>
      <c r="J253" s="4" t="s">
        <v>451</v>
      </c>
      <c r="K253" s="148">
        <f>+L253/F253</f>
        <v>0.91904752619142793</v>
      </c>
      <c r="L253" s="243">
        <v>51467189</v>
      </c>
      <c r="M253" s="243">
        <f>+F253-L253</f>
        <v>4533385</v>
      </c>
      <c r="N253" s="149">
        <v>0</v>
      </c>
      <c r="O253" s="149">
        <v>0</v>
      </c>
      <c r="P253" s="69">
        <v>0</v>
      </c>
      <c r="R253" s="280"/>
      <c r="S253" s="282"/>
      <c r="T253" s="282"/>
    </row>
    <row r="254" spans="1:20" ht="54" x14ac:dyDescent="0.25">
      <c r="A254" s="276" t="s">
        <v>6</v>
      </c>
      <c r="B254" s="134" t="s">
        <v>1441</v>
      </c>
      <c r="C254" s="134" t="s">
        <v>630</v>
      </c>
      <c r="D254" s="213" t="s">
        <v>631</v>
      </c>
      <c r="E254" s="16">
        <v>44232</v>
      </c>
      <c r="F254" s="239">
        <v>56140920</v>
      </c>
      <c r="G254" s="62" t="s">
        <v>2</v>
      </c>
      <c r="H254" s="16">
        <f>_xlfn.XLOOKUP(B254,'[1]CONTRATOS '!$B$2:$B$679,'[1]CONTRATOS '!$AP$2:$AP$679)</f>
        <v>44530</v>
      </c>
      <c r="I254" s="134" t="s">
        <v>1</v>
      </c>
      <c r="J254" s="134" t="s">
        <v>30</v>
      </c>
      <c r="K254" s="140">
        <f>+L254/(F254+P254)</f>
        <v>1</v>
      </c>
      <c r="L254" s="239">
        <v>68772615</v>
      </c>
      <c r="M254" s="239">
        <f>+F254+P254-L254</f>
        <v>0</v>
      </c>
      <c r="N254" s="141">
        <v>0</v>
      </c>
      <c r="O254" s="141">
        <v>0</v>
      </c>
      <c r="P254" s="62">
        <v>12631695</v>
      </c>
      <c r="R254" s="280"/>
      <c r="S254" s="282"/>
      <c r="T254" s="282"/>
    </row>
    <row r="255" spans="1:20" ht="72" x14ac:dyDescent="0.25">
      <c r="A255" s="276" t="s">
        <v>6</v>
      </c>
      <c r="B255" s="134" t="s">
        <v>1442</v>
      </c>
      <c r="C255" s="134" t="s">
        <v>632</v>
      </c>
      <c r="D255" s="213" t="s">
        <v>633</v>
      </c>
      <c r="E255" s="16">
        <v>44232</v>
      </c>
      <c r="F255" s="239">
        <v>64000656</v>
      </c>
      <c r="G255" s="62" t="s">
        <v>2</v>
      </c>
      <c r="H255" s="16">
        <f>_xlfn.XLOOKUP(B255,'[1]CONTRATOS '!$B$2:$B$679,'[1]CONTRATOS '!$AP$2:$AP$679)</f>
        <v>44561</v>
      </c>
      <c r="I255" s="134" t="s">
        <v>1</v>
      </c>
      <c r="J255" s="134" t="s">
        <v>30</v>
      </c>
      <c r="K255" s="140">
        <f>+L255/(F255+P255)</f>
        <v>0.90654204690375284</v>
      </c>
      <c r="L255" s="239">
        <v>77600787</v>
      </c>
      <c r="M255" s="239">
        <f>+F255+P255-L255</f>
        <v>8000082</v>
      </c>
      <c r="N255" s="141">
        <v>0</v>
      </c>
      <c r="O255" s="141">
        <v>0</v>
      </c>
      <c r="P255" s="62">
        <v>21600213</v>
      </c>
      <c r="R255" s="280"/>
      <c r="S255" s="282"/>
      <c r="T255" s="282"/>
    </row>
    <row r="256" spans="1:20" ht="54" x14ac:dyDescent="0.25">
      <c r="A256" s="210" t="s">
        <v>6</v>
      </c>
      <c r="B256" s="19" t="s">
        <v>1443</v>
      </c>
      <c r="C256" s="19" t="s">
        <v>634</v>
      </c>
      <c r="D256" s="214" t="s">
        <v>635</v>
      </c>
      <c r="E256" s="20">
        <v>44230</v>
      </c>
      <c r="F256" s="241">
        <v>51649648</v>
      </c>
      <c r="G256" s="63" t="s">
        <v>2</v>
      </c>
      <c r="H256" s="20">
        <f>_xlfn.XLOOKUP(B256,'[1]CONTRATOS '!$B$2:$B$679,'[1]CONTRATOS '!$AP$2:$AP$679)</f>
        <v>44561</v>
      </c>
      <c r="I256" s="19" t="s">
        <v>1</v>
      </c>
      <c r="J256" s="19" t="s">
        <v>106</v>
      </c>
      <c r="K256" s="144">
        <f>+L256/(F256+P256)</f>
        <v>0.90797543056602881</v>
      </c>
      <c r="L256" s="241">
        <v>63701210</v>
      </c>
      <c r="M256" s="241">
        <f>+F256+P256-L256</f>
        <v>6456206</v>
      </c>
      <c r="N256" s="145">
        <v>0</v>
      </c>
      <c r="O256" s="145">
        <v>0</v>
      </c>
      <c r="P256" s="63">
        <v>18507768</v>
      </c>
      <c r="R256" s="280"/>
      <c r="S256" s="282"/>
      <c r="T256" s="282"/>
    </row>
    <row r="257" spans="1:21" ht="108" x14ac:dyDescent="0.25">
      <c r="A257" s="210" t="s">
        <v>6</v>
      </c>
      <c r="B257" s="19" t="s">
        <v>1444</v>
      </c>
      <c r="C257" s="19" t="s">
        <v>636</v>
      </c>
      <c r="D257" s="214" t="s">
        <v>637</v>
      </c>
      <c r="E257" s="20">
        <v>44236</v>
      </c>
      <c r="F257" s="241">
        <v>96537448</v>
      </c>
      <c r="G257" s="63" t="s">
        <v>2</v>
      </c>
      <c r="H257" s="20">
        <f>_xlfn.XLOOKUP(B257,'[1]CONTRATOS '!$B$2:$B$679,'[1]CONTRATOS '!$AP$2:$AP$679)</f>
        <v>44561</v>
      </c>
      <c r="I257" s="19" t="s">
        <v>1</v>
      </c>
      <c r="J257" s="19" t="s">
        <v>436</v>
      </c>
      <c r="K257" s="144">
        <f>+L257/(F257+P257)</f>
        <v>0.90595610774666979</v>
      </c>
      <c r="L257" s="241">
        <v>116247170</v>
      </c>
      <c r="M257" s="241">
        <f>+F257+P257-L257</f>
        <v>12067181</v>
      </c>
      <c r="N257" s="145">
        <v>0</v>
      </c>
      <c r="O257" s="145">
        <v>0</v>
      </c>
      <c r="P257" s="63">
        <v>31776903</v>
      </c>
      <c r="R257" s="280"/>
      <c r="S257" s="282"/>
      <c r="T257" s="282"/>
    </row>
    <row r="258" spans="1:21" ht="54" x14ac:dyDescent="0.25">
      <c r="A258" s="210" t="s">
        <v>6</v>
      </c>
      <c r="B258" s="19" t="s">
        <v>1445</v>
      </c>
      <c r="C258" s="19" t="s">
        <v>638</v>
      </c>
      <c r="D258" s="214" t="s">
        <v>639</v>
      </c>
      <c r="E258" s="20">
        <v>44231</v>
      </c>
      <c r="F258" s="241">
        <v>900000000</v>
      </c>
      <c r="G258" s="63" t="s">
        <v>2</v>
      </c>
      <c r="H258" s="20">
        <v>44320</v>
      </c>
      <c r="I258" s="19" t="s">
        <v>1</v>
      </c>
      <c r="J258" s="19" t="s">
        <v>601</v>
      </c>
      <c r="K258" s="144">
        <f>+L258/(F258+P258)</f>
        <v>0.94018974168888902</v>
      </c>
      <c r="L258" s="241">
        <v>1269256151.2800002</v>
      </c>
      <c r="M258" s="241">
        <f>+F258+P258-L258</f>
        <v>80743848.71999979</v>
      </c>
      <c r="N258" s="145">
        <v>2</v>
      </c>
      <c r="O258" s="145">
        <v>1</v>
      </c>
      <c r="P258" s="63">
        <v>450000000</v>
      </c>
      <c r="R258" s="280"/>
      <c r="S258" s="282"/>
      <c r="T258" s="282"/>
      <c r="U258" s="292"/>
    </row>
    <row r="259" spans="1:21" ht="54" x14ac:dyDescent="0.25">
      <c r="A259" s="210" t="s">
        <v>6</v>
      </c>
      <c r="B259" s="19" t="s">
        <v>1446</v>
      </c>
      <c r="C259" s="19" t="s">
        <v>640</v>
      </c>
      <c r="D259" s="214" t="s">
        <v>641</v>
      </c>
      <c r="E259" s="20">
        <v>44229</v>
      </c>
      <c r="F259" s="241">
        <v>38245980</v>
      </c>
      <c r="G259" s="63" t="s">
        <v>2</v>
      </c>
      <c r="H259" s="20">
        <v>44561</v>
      </c>
      <c r="I259" s="19" t="s">
        <v>1</v>
      </c>
      <c r="J259" s="19" t="s">
        <v>63</v>
      </c>
      <c r="K259" s="144">
        <f>+L259/F259</f>
        <v>0.90214066942460358</v>
      </c>
      <c r="L259" s="241">
        <v>34503254</v>
      </c>
      <c r="M259" s="241">
        <f>+F259-L259</f>
        <v>3742726</v>
      </c>
      <c r="N259" s="145">
        <v>0</v>
      </c>
      <c r="O259" s="145">
        <v>0</v>
      </c>
      <c r="P259" s="63">
        <v>0</v>
      </c>
      <c r="R259" s="280"/>
      <c r="S259" s="282"/>
      <c r="T259" s="282"/>
    </row>
    <row r="260" spans="1:21" ht="90" x14ac:dyDescent="0.25">
      <c r="A260" s="210" t="s">
        <v>6</v>
      </c>
      <c r="B260" s="19" t="s">
        <v>1447</v>
      </c>
      <c r="C260" s="19" t="s">
        <v>642</v>
      </c>
      <c r="D260" s="214" t="s">
        <v>643</v>
      </c>
      <c r="E260" s="20">
        <v>44230</v>
      </c>
      <c r="F260" s="241">
        <v>28070448</v>
      </c>
      <c r="G260" s="63" t="s">
        <v>2</v>
      </c>
      <c r="H260" s="20">
        <f>_xlfn.XLOOKUP(B260,'[1]CONTRATOS '!$B$2:$B$679,'[1]CONTRATOS '!$AP$2:$AP$679)</f>
        <v>44561</v>
      </c>
      <c r="I260" s="19" t="s">
        <v>1</v>
      </c>
      <c r="J260" s="19" t="s">
        <v>11</v>
      </c>
      <c r="K260" s="144">
        <f>+L260/(F260+P260)</f>
        <v>0.9076922955504122</v>
      </c>
      <c r="L260" s="241">
        <v>34503254</v>
      </c>
      <c r="M260" s="241">
        <f>+F260+P260-L260</f>
        <v>3508806</v>
      </c>
      <c r="N260" s="145">
        <v>0</v>
      </c>
      <c r="O260" s="145">
        <v>0</v>
      </c>
      <c r="P260" s="63">
        <v>9941612</v>
      </c>
      <c r="R260" s="280"/>
      <c r="S260" s="282"/>
      <c r="T260" s="282"/>
    </row>
    <row r="261" spans="1:21" ht="90" x14ac:dyDescent="0.25">
      <c r="A261" s="210" t="s">
        <v>6</v>
      </c>
      <c r="B261" s="19" t="s">
        <v>1448</v>
      </c>
      <c r="C261" s="19" t="s">
        <v>644</v>
      </c>
      <c r="D261" s="214" t="s">
        <v>645</v>
      </c>
      <c r="E261" s="20">
        <v>44230</v>
      </c>
      <c r="F261" s="241">
        <v>56140920</v>
      </c>
      <c r="G261" s="63" t="s">
        <v>2</v>
      </c>
      <c r="H261" s="20">
        <f>_xlfn.XLOOKUP(B261,'[1]CONTRATOS '!$B$2:$B$679,'[1]CONTRATOS '!$AP$2:$AP$679)</f>
        <v>44469</v>
      </c>
      <c r="I261" s="19" t="s">
        <v>1</v>
      </c>
      <c r="J261" s="19" t="s">
        <v>110</v>
      </c>
      <c r="K261" s="144">
        <f>+L261/F261</f>
        <v>0.97916644401267383</v>
      </c>
      <c r="L261" s="241">
        <v>54971305</v>
      </c>
      <c r="M261" s="241">
        <f>+F261-L261</f>
        <v>1169615</v>
      </c>
      <c r="N261" s="145">
        <v>0</v>
      </c>
      <c r="O261" s="145">
        <v>0</v>
      </c>
      <c r="P261" s="63">
        <v>0</v>
      </c>
      <c r="R261" s="280"/>
      <c r="S261" s="282"/>
      <c r="T261" s="282"/>
    </row>
    <row r="262" spans="1:21" ht="90" x14ac:dyDescent="0.25">
      <c r="A262" s="210" t="s">
        <v>6</v>
      </c>
      <c r="B262" s="19" t="s">
        <v>1449</v>
      </c>
      <c r="C262" s="19" t="s">
        <v>646</v>
      </c>
      <c r="D262" s="214" t="s">
        <v>645</v>
      </c>
      <c r="E262" s="20">
        <v>44230</v>
      </c>
      <c r="F262" s="241">
        <v>56140920</v>
      </c>
      <c r="G262" s="63" t="s">
        <v>2</v>
      </c>
      <c r="H262" s="20">
        <f>_xlfn.XLOOKUP(B262,'[1]CONTRATOS '!$B$2:$B$679,'[1]CONTRATOS '!$AP$2:$AP$679)</f>
        <v>44469</v>
      </c>
      <c r="I262" s="19" t="s">
        <v>1</v>
      </c>
      <c r="J262" s="19" t="s">
        <v>110</v>
      </c>
      <c r="K262" s="144">
        <f>+L262/F262</f>
        <v>0.97499978625216688</v>
      </c>
      <c r="L262" s="241">
        <v>54737385</v>
      </c>
      <c r="M262" s="241">
        <f>+F262-L262</f>
        <v>1403535</v>
      </c>
      <c r="N262" s="145">
        <v>0</v>
      </c>
      <c r="O262" s="145">
        <v>0</v>
      </c>
      <c r="P262" s="63">
        <v>0</v>
      </c>
      <c r="R262" s="280"/>
      <c r="S262" s="282"/>
      <c r="T262" s="282"/>
    </row>
    <row r="263" spans="1:21" ht="54" x14ac:dyDescent="0.25">
      <c r="A263" s="210" t="s">
        <v>6</v>
      </c>
      <c r="B263" s="19" t="s">
        <v>1450</v>
      </c>
      <c r="C263" s="19" t="s">
        <v>647</v>
      </c>
      <c r="D263" s="214" t="s">
        <v>648</v>
      </c>
      <c r="E263" s="20">
        <v>44230</v>
      </c>
      <c r="F263" s="241">
        <v>54905802</v>
      </c>
      <c r="G263" s="63" t="s">
        <v>2</v>
      </c>
      <c r="H263" s="20">
        <v>44561</v>
      </c>
      <c r="I263" s="19" t="s">
        <v>1</v>
      </c>
      <c r="J263" s="19" t="s">
        <v>63</v>
      </c>
      <c r="K263" s="144">
        <f>+L263/F263</f>
        <v>0.87116576495868325</v>
      </c>
      <c r="L263" s="241">
        <v>47832055</v>
      </c>
      <c r="M263" s="241">
        <f>+F263-L263</f>
        <v>7073747</v>
      </c>
      <c r="N263" s="145">
        <v>0</v>
      </c>
      <c r="O263" s="145">
        <v>0</v>
      </c>
      <c r="P263" s="63">
        <v>0</v>
      </c>
      <c r="R263" s="280"/>
      <c r="S263" s="282"/>
      <c r="T263" s="282"/>
    </row>
    <row r="264" spans="1:21" ht="54" x14ac:dyDescent="0.25">
      <c r="A264" s="210" t="s">
        <v>6</v>
      </c>
      <c r="B264" s="19" t="s">
        <v>1451</v>
      </c>
      <c r="C264" s="19" t="s">
        <v>649</v>
      </c>
      <c r="D264" s="214" t="s">
        <v>648</v>
      </c>
      <c r="E264" s="20">
        <v>44230</v>
      </c>
      <c r="F264" s="241">
        <v>54905802</v>
      </c>
      <c r="G264" s="63" t="s">
        <v>2</v>
      </c>
      <c r="H264" s="20">
        <v>44561</v>
      </c>
      <c r="I264" s="19" t="s">
        <v>1</v>
      </c>
      <c r="J264" s="19" t="s">
        <v>63</v>
      </c>
      <c r="K264" s="144">
        <f>+L264/F264</f>
        <v>0.87116576495868325</v>
      </c>
      <c r="L264" s="241">
        <v>47832055</v>
      </c>
      <c r="M264" s="241">
        <f>+F264-L264</f>
        <v>7073747</v>
      </c>
      <c r="N264" s="145">
        <v>0</v>
      </c>
      <c r="O264" s="145">
        <v>0</v>
      </c>
      <c r="P264" s="63">
        <v>0</v>
      </c>
      <c r="R264" s="280"/>
      <c r="S264" s="282"/>
      <c r="T264" s="282"/>
    </row>
    <row r="265" spans="1:21" ht="54" x14ac:dyDescent="0.25">
      <c r="A265" s="210" t="s">
        <v>6</v>
      </c>
      <c r="B265" s="19" t="s">
        <v>1452</v>
      </c>
      <c r="C265" s="19" t="s">
        <v>650</v>
      </c>
      <c r="D265" s="214" t="s">
        <v>648</v>
      </c>
      <c r="E265" s="20">
        <v>44230</v>
      </c>
      <c r="F265" s="241">
        <v>54905802</v>
      </c>
      <c r="G265" s="63" t="s">
        <v>2</v>
      </c>
      <c r="H265" s="20">
        <v>44561</v>
      </c>
      <c r="I265" s="19" t="s">
        <v>1</v>
      </c>
      <c r="J265" s="19" t="s">
        <v>63</v>
      </c>
      <c r="K265" s="144">
        <f>+L265/F265</f>
        <v>0.87116576495868325</v>
      </c>
      <c r="L265" s="241">
        <v>47832055</v>
      </c>
      <c r="M265" s="241">
        <f>+F265-L265</f>
        <v>7073747</v>
      </c>
      <c r="N265" s="145">
        <v>0</v>
      </c>
      <c r="O265" s="145">
        <v>0</v>
      </c>
      <c r="P265" s="63">
        <v>0</v>
      </c>
      <c r="R265" s="280"/>
      <c r="S265" s="282"/>
      <c r="T265" s="282"/>
    </row>
    <row r="266" spans="1:21" ht="72" x14ac:dyDescent="0.25">
      <c r="A266" s="210" t="s">
        <v>6</v>
      </c>
      <c r="B266" s="19" t="s">
        <v>1453</v>
      </c>
      <c r="C266" s="19" t="s">
        <v>651</v>
      </c>
      <c r="D266" s="214" t="s">
        <v>652</v>
      </c>
      <c r="E266" s="20">
        <v>44232</v>
      </c>
      <c r="F266" s="241">
        <v>56140920</v>
      </c>
      <c r="G266" s="63" t="s">
        <v>2</v>
      </c>
      <c r="H266" s="20">
        <f>_xlfn.XLOOKUP(B266,'[1]CONTRATOS '!$B$2:$B$679,'[1]CONTRATOS '!$AP$2:$AP$679)</f>
        <v>44530</v>
      </c>
      <c r="I266" s="19" t="s">
        <v>1</v>
      </c>
      <c r="J266" s="19" t="s">
        <v>7</v>
      </c>
      <c r="K266" s="144">
        <f>+L266/(F266+P266)</f>
        <v>1</v>
      </c>
      <c r="L266" s="241">
        <v>68772615</v>
      </c>
      <c r="M266" s="241">
        <f>+F266+P266-L266</f>
        <v>0</v>
      </c>
      <c r="N266" s="145">
        <v>0</v>
      </c>
      <c r="O266" s="145">
        <v>0</v>
      </c>
      <c r="P266" s="63">
        <v>12631695</v>
      </c>
      <c r="R266" s="280"/>
      <c r="S266" s="282"/>
      <c r="T266" s="282"/>
    </row>
    <row r="267" spans="1:21" ht="54" x14ac:dyDescent="0.25">
      <c r="A267" s="210" t="s">
        <v>6</v>
      </c>
      <c r="B267" s="19" t="s">
        <v>1454</v>
      </c>
      <c r="C267" s="19" t="s">
        <v>653</v>
      </c>
      <c r="D267" s="214" t="s">
        <v>654</v>
      </c>
      <c r="E267" s="20">
        <v>44236</v>
      </c>
      <c r="F267" s="241">
        <v>20037068</v>
      </c>
      <c r="G267" s="63" t="s">
        <v>2</v>
      </c>
      <c r="H267" s="20">
        <f>_xlfn.XLOOKUP(B267,'[1]CONTRATOS '!$B$2:$B$679,'[1]CONTRATOS '!$AP$2:$AP$679)</f>
        <v>44561</v>
      </c>
      <c r="I267" s="19" t="s">
        <v>1</v>
      </c>
      <c r="J267" s="19" t="s">
        <v>463</v>
      </c>
      <c r="K267" s="144">
        <f>+L267/(F267+P267)</f>
        <v>1</v>
      </c>
      <c r="L267" s="241">
        <v>24517940</v>
      </c>
      <c r="M267" s="241">
        <f>+F267+P267-L267</f>
        <v>0</v>
      </c>
      <c r="N267" s="145">
        <v>0</v>
      </c>
      <c r="O267" s="145">
        <v>0</v>
      </c>
      <c r="P267" s="63">
        <v>4480872</v>
      </c>
      <c r="R267" s="280"/>
      <c r="S267" s="282"/>
      <c r="T267" s="282"/>
    </row>
    <row r="268" spans="1:21" ht="72" x14ac:dyDescent="0.25">
      <c r="A268" s="210" t="s">
        <v>6</v>
      </c>
      <c r="B268" s="19" t="s">
        <v>1455</v>
      </c>
      <c r="C268" s="19" t="s">
        <v>655</v>
      </c>
      <c r="D268" s="214" t="s">
        <v>656</v>
      </c>
      <c r="E268" s="20">
        <v>44235</v>
      </c>
      <c r="F268" s="241">
        <v>56140920</v>
      </c>
      <c r="G268" s="63" t="s">
        <v>2</v>
      </c>
      <c r="H268" s="20">
        <f>_xlfn.XLOOKUP(B268,'[1]CONTRATOS '!$B$2:$B$679,'[1]CONTRATOS '!$AP$2:$AP$679)</f>
        <v>44561</v>
      </c>
      <c r="I268" s="19" t="s">
        <v>1</v>
      </c>
      <c r="J268" s="19" t="s">
        <v>367</v>
      </c>
      <c r="K268" s="144">
        <f>+L268/(F268+P268)</f>
        <v>0.90595610087987732</v>
      </c>
      <c r="L268" s="241">
        <v>67603015</v>
      </c>
      <c r="M268" s="241">
        <f>+F268+P268-L268</f>
        <v>7017615</v>
      </c>
      <c r="N268" s="145">
        <v>0</v>
      </c>
      <c r="O268" s="145">
        <v>0</v>
      </c>
      <c r="P268" s="63">
        <v>18479710</v>
      </c>
      <c r="R268" s="280"/>
      <c r="S268" s="282"/>
      <c r="T268" s="282"/>
    </row>
    <row r="269" spans="1:21" ht="108" x14ac:dyDescent="0.25">
      <c r="A269" s="210" t="s">
        <v>6</v>
      </c>
      <c r="B269" s="19" t="s">
        <v>1456</v>
      </c>
      <c r="C269" s="19" t="s">
        <v>657</v>
      </c>
      <c r="D269" s="214" t="s">
        <v>658</v>
      </c>
      <c r="E269" s="20">
        <v>44230</v>
      </c>
      <c r="F269" s="241">
        <v>81965760</v>
      </c>
      <c r="G269" s="63" t="s">
        <v>2</v>
      </c>
      <c r="H269" s="20">
        <f>_xlfn.XLOOKUP(B269,'[1]CONTRATOS '!$B$2:$B$679,'[1]CONTRATOS '!$AP$2:$AP$679)</f>
        <v>44530</v>
      </c>
      <c r="I269" s="19" t="s">
        <v>1</v>
      </c>
      <c r="J269" s="19" t="s">
        <v>601</v>
      </c>
      <c r="K269" s="144">
        <f>+L269/(F269+P269)</f>
        <v>1</v>
      </c>
      <c r="L269" s="241">
        <v>100408056</v>
      </c>
      <c r="M269" s="241">
        <f>+F269+P269-L269</f>
        <v>0</v>
      </c>
      <c r="N269" s="145">
        <v>0</v>
      </c>
      <c r="O269" s="145">
        <v>0</v>
      </c>
      <c r="P269" s="63">
        <v>18442296</v>
      </c>
      <c r="R269" s="280"/>
      <c r="S269" s="282"/>
      <c r="T269" s="282"/>
    </row>
    <row r="270" spans="1:21" ht="72" x14ac:dyDescent="0.25">
      <c r="A270" s="210" t="s">
        <v>6</v>
      </c>
      <c r="B270" s="19" t="s">
        <v>1457</v>
      </c>
      <c r="C270" s="19" t="s">
        <v>659</v>
      </c>
      <c r="D270" s="214" t="s">
        <v>660</v>
      </c>
      <c r="E270" s="20">
        <v>44231</v>
      </c>
      <c r="F270" s="241">
        <v>56140920</v>
      </c>
      <c r="G270" s="63" t="s">
        <v>2</v>
      </c>
      <c r="H270" s="20">
        <f>_xlfn.XLOOKUP(B270,'[1]CONTRATOS '!$B$2:$B$679,'[1]CONTRATOS '!$AP$2:$AP$679)</f>
        <v>44469</v>
      </c>
      <c r="I270" s="19" t="s">
        <v>1</v>
      </c>
      <c r="J270" s="19" t="s">
        <v>601</v>
      </c>
      <c r="K270" s="144">
        <f>+L270/F270</f>
        <v>0.59999978625216688</v>
      </c>
      <c r="L270" s="241">
        <v>33684540</v>
      </c>
      <c r="M270" s="241">
        <f>+F270-L270</f>
        <v>22456380</v>
      </c>
      <c r="N270" s="145">
        <v>0</v>
      </c>
      <c r="O270" s="145">
        <v>0</v>
      </c>
      <c r="P270" s="63">
        <v>0</v>
      </c>
      <c r="R270" s="280"/>
      <c r="S270" s="282"/>
      <c r="T270" s="282"/>
    </row>
    <row r="271" spans="1:21" ht="72" x14ac:dyDescent="0.25">
      <c r="A271" s="210" t="s">
        <v>6</v>
      </c>
      <c r="B271" s="19" t="s">
        <v>1458</v>
      </c>
      <c r="C271" s="19" t="s">
        <v>661</v>
      </c>
      <c r="D271" s="214" t="s">
        <v>662</v>
      </c>
      <c r="E271" s="20">
        <v>44231</v>
      </c>
      <c r="F271" s="241">
        <v>32561736</v>
      </c>
      <c r="G271" s="63" t="s">
        <v>2</v>
      </c>
      <c r="H271" s="20">
        <f>_xlfn.XLOOKUP(B271,'[1]CONTRATOS '!$B$2:$B$679,'[1]CONTRATOS '!$AP$2:$AP$679)</f>
        <v>44561</v>
      </c>
      <c r="I271" s="19" t="s">
        <v>1</v>
      </c>
      <c r="J271" s="19" t="s">
        <v>601</v>
      </c>
      <c r="K271" s="144">
        <f t="shared" ref="K271:K276" si="29">+L271/(F271+P271)</f>
        <v>0.90740736190976534</v>
      </c>
      <c r="L271" s="241">
        <v>39888105</v>
      </c>
      <c r="M271" s="241">
        <f t="shared" ref="M271:M276" si="30">+F271+P271-L271</f>
        <v>4070217</v>
      </c>
      <c r="N271" s="145">
        <v>0</v>
      </c>
      <c r="O271" s="145">
        <v>0</v>
      </c>
      <c r="P271" s="63">
        <v>11396586</v>
      </c>
      <c r="R271" s="280"/>
      <c r="S271" s="282"/>
      <c r="T271" s="282"/>
    </row>
    <row r="272" spans="1:21" ht="72" x14ac:dyDescent="0.25">
      <c r="A272" s="210" t="s">
        <v>6</v>
      </c>
      <c r="B272" s="19" t="s">
        <v>1459</v>
      </c>
      <c r="C272" s="19" t="s">
        <v>663</v>
      </c>
      <c r="D272" s="214" t="s">
        <v>662</v>
      </c>
      <c r="E272" s="20">
        <v>44231</v>
      </c>
      <c r="F272" s="241">
        <v>32561736</v>
      </c>
      <c r="G272" s="63" t="s">
        <v>2</v>
      </c>
      <c r="H272" s="20">
        <f>_xlfn.XLOOKUP(B272,'[1]CONTRATOS '!$B$2:$B$679,'[1]CONTRATOS '!$AP$2:$AP$679)</f>
        <v>44561</v>
      </c>
      <c r="I272" s="19" t="s">
        <v>1</v>
      </c>
      <c r="J272" s="19" t="s">
        <v>601</v>
      </c>
      <c r="K272" s="144">
        <f t="shared" si="29"/>
        <v>0.90740736190976534</v>
      </c>
      <c r="L272" s="241">
        <v>39888105</v>
      </c>
      <c r="M272" s="241">
        <f t="shared" si="30"/>
        <v>4070217</v>
      </c>
      <c r="N272" s="145">
        <v>0</v>
      </c>
      <c r="O272" s="145">
        <v>0</v>
      </c>
      <c r="P272" s="63">
        <v>11396586</v>
      </c>
      <c r="R272" s="280"/>
      <c r="S272" s="282"/>
      <c r="T272" s="282"/>
    </row>
    <row r="273" spans="1:21" ht="72" x14ac:dyDescent="0.25">
      <c r="A273" s="210" t="s">
        <v>6</v>
      </c>
      <c r="B273" s="19" t="s">
        <v>1460</v>
      </c>
      <c r="C273" s="19" t="s">
        <v>664</v>
      </c>
      <c r="D273" s="214" t="s">
        <v>662</v>
      </c>
      <c r="E273" s="20">
        <v>44231</v>
      </c>
      <c r="F273" s="241">
        <v>32561736</v>
      </c>
      <c r="G273" s="63" t="s">
        <v>2</v>
      </c>
      <c r="H273" s="20">
        <f>_xlfn.XLOOKUP(B273,'[1]CONTRATOS '!$B$2:$B$679,'[1]CONTRATOS '!$AP$2:$AP$679)</f>
        <v>44530</v>
      </c>
      <c r="I273" s="19" t="s">
        <v>1</v>
      </c>
      <c r="J273" s="19" t="s">
        <v>601</v>
      </c>
      <c r="K273" s="144">
        <f t="shared" si="29"/>
        <v>1</v>
      </c>
      <c r="L273" s="241">
        <v>39888105</v>
      </c>
      <c r="M273" s="241">
        <f t="shared" si="30"/>
        <v>0</v>
      </c>
      <c r="N273" s="145">
        <v>0</v>
      </c>
      <c r="O273" s="145">
        <v>0</v>
      </c>
      <c r="P273" s="63">
        <v>7326369</v>
      </c>
      <c r="R273" s="280"/>
      <c r="S273" s="282"/>
      <c r="T273" s="282"/>
    </row>
    <row r="274" spans="1:21" ht="90" x14ac:dyDescent="0.25">
      <c r="A274" s="210" t="s">
        <v>6</v>
      </c>
      <c r="B274" s="19" t="s">
        <v>1461</v>
      </c>
      <c r="C274" s="19" t="s">
        <v>665</v>
      </c>
      <c r="D274" s="214" t="s">
        <v>666</v>
      </c>
      <c r="E274" s="20">
        <v>44231</v>
      </c>
      <c r="F274" s="241">
        <v>64000656</v>
      </c>
      <c r="G274" s="63" t="s">
        <v>2</v>
      </c>
      <c r="H274" s="20">
        <f>_xlfn.XLOOKUP(B274,'[1]CONTRATOS '!$B$2:$B$679,'[1]CONTRATOS '!$AP$2:$AP$679)</f>
        <v>44561</v>
      </c>
      <c r="I274" s="19" t="s">
        <v>1</v>
      </c>
      <c r="J274" s="19" t="s">
        <v>436</v>
      </c>
      <c r="K274" s="144">
        <f t="shared" si="29"/>
        <v>0.90740739711944585</v>
      </c>
      <c r="L274" s="241">
        <v>78400794</v>
      </c>
      <c r="M274" s="241">
        <f t="shared" si="30"/>
        <v>8000082</v>
      </c>
      <c r="N274" s="145">
        <v>0</v>
      </c>
      <c r="O274" s="145">
        <v>0</v>
      </c>
      <c r="P274" s="63">
        <v>22400220</v>
      </c>
      <c r="R274" s="280"/>
      <c r="S274" s="282"/>
      <c r="T274" s="282"/>
    </row>
    <row r="275" spans="1:21" ht="108" x14ac:dyDescent="0.25">
      <c r="A275" s="210" t="s">
        <v>6</v>
      </c>
      <c r="B275" s="19" t="s">
        <v>1462</v>
      </c>
      <c r="C275" s="19" t="s">
        <v>667</v>
      </c>
      <c r="D275" s="214" t="s">
        <v>668</v>
      </c>
      <c r="E275" s="20">
        <v>44232</v>
      </c>
      <c r="F275" s="241">
        <v>64000656</v>
      </c>
      <c r="G275" s="63" t="s">
        <v>2</v>
      </c>
      <c r="H275" s="20">
        <f>_xlfn.XLOOKUP(B275,'[1]CONTRATOS '!$B$2:$B$679,'[1]CONTRATOS '!$AP$2:$AP$679)</f>
        <v>44561</v>
      </c>
      <c r="I275" s="19" t="s">
        <v>1</v>
      </c>
      <c r="J275" s="19" t="s">
        <v>533</v>
      </c>
      <c r="K275" s="144">
        <f t="shared" si="29"/>
        <v>0.90654204690375284</v>
      </c>
      <c r="L275" s="241">
        <v>77600787</v>
      </c>
      <c r="M275" s="241">
        <f t="shared" si="30"/>
        <v>8000082</v>
      </c>
      <c r="N275" s="145">
        <v>0</v>
      </c>
      <c r="O275" s="145">
        <v>0</v>
      </c>
      <c r="P275" s="63">
        <v>21600213</v>
      </c>
      <c r="R275" s="280"/>
      <c r="S275" s="282"/>
      <c r="T275" s="282"/>
    </row>
    <row r="276" spans="1:21" ht="72" x14ac:dyDescent="0.25">
      <c r="A276" s="276" t="s">
        <v>6</v>
      </c>
      <c r="B276" s="134" t="s">
        <v>1463</v>
      </c>
      <c r="C276" s="134" t="s">
        <v>669</v>
      </c>
      <c r="D276" s="213" t="s">
        <v>103</v>
      </c>
      <c r="E276" s="16">
        <v>44235</v>
      </c>
      <c r="F276" s="239">
        <v>56140920</v>
      </c>
      <c r="G276" s="62" t="s">
        <v>2</v>
      </c>
      <c r="H276" s="16">
        <f>_xlfn.XLOOKUP(B276,'[1]CONTRATOS '!$B$2:$B$679,'[1]CONTRATOS '!$AP$2:$AP$679)</f>
        <v>44530</v>
      </c>
      <c r="I276" s="134" t="s">
        <v>1</v>
      </c>
      <c r="J276" s="134" t="s">
        <v>34</v>
      </c>
      <c r="K276" s="140">
        <f t="shared" si="29"/>
        <v>1</v>
      </c>
      <c r="L276" s="239">
        <v>67836935</v>
      </c>
      <c r="M276" s="239">
        <f t="shared" si="30"/>
        <v>0</v>
      </c>
      <c r="N276" s="141">
        <v>0</v>
      </c>
      <c r="O276" s="141">
        <v>0</v>
      </c>
      <c r="P276" s="62">
        <v>11696015</v>
      </c>
      <c r="R276" s="280"/>
      <c r="S276" s="282"/>
      <c r="T276" s="282"/>
    </row>
    <row r="277" spans="1:21" ht="54" x14ac:dyDescent="0.25">
      <c r="A277" s="210" t="s">
        <v>6</v>
      </c>
      <c r="B277" s="19" t="s">
        <v>1464</v>
      </c>
      <c r="C277" s="19" t="s">
        <v>670</v>
      </c>
      <c r="D277" s="214" t="s">
        <v>671</v>
      </c>
      <c r="E277" s="20">
        <v>44231</v>
      </c>
      <c r="F277" s="241">
        <v>54905802</v>
      </c>
      <c r="G277" s="63" t="s">
        <v>2</v>
      </c>
      <c r="H277" s="20">
        <v>44561</v>
      </c>
      <c r="I277" s="19" t="s">
        <v>1</v>
      </c>
      <c r="J277" s="19" t="s">
        <v>63</v>
      </c>
      <c r="K277" s="144">
        <f>+L277/F277</f>
        <v>0.90184048308774367</v>
      </c>
      <c r="L277" s="241">
        <v>49516275</v>
      </c>
      <c r="M277" s="241">
        <f>+F277-L277</f>
        <v>5389527</v>
      </c>
      <c r="N277" s="145">
        <v>0</v>
      </c>
      <c r="O277" s="145">
        <v>0</v>
      </c>
      <c r="P277" s="63">
        <v>0</v>
      </c>
      <c r="R277" s="280"/>
      <c r="S277" s="282"/>
      <c r="T277" s="282"/>
    </row>
    <row r="278" spans="1:21" ht="54" x14ac:dyDescent="0.25">
      <c r="A278" s="210" t="s">
        <v>6</v>
      </c>
      <c r="B278" s="19" t="s">
        <v>1465</v>
      </c>
      <c r="C278" s="19" t="s">
        <v>672</v>
      </c>
      <c r="D278" s="214" t="s">
        <v>671</v>
      </c>
      <c r="E278" s="20">
        <v>44231</v>
      </c>
      <c r="F278" s="241">
        <v>54905802</v>
      </c>
      <c r="G278" s="63" t="s">
        <v>2</v>
      </c>
      <c r="H278" s="20">
        <v>44561</v>
      </c>
      <c r="I278" s="19" t="s">
        <v>1</v>
      </c>
      <c r="J278" s="19" t="s">
        <v>63</v>
      </c>
      <c r="K278" s="144">
        <f>+L278/F278</f>
        <v>0.90184048308774367</v>
      </c>
      <c r="L278" s="241">
        <v>49516275</v>
      </c>
      <c r="M278" s="241">
        <f>+F278-L278</f>
        <v>5389527</v>
      </c>
      <c r="N278" s="145">
        <v>0</v>
      </c>
      <c r="O278" s="145">
        <v>0</v>
      </c>
      <c r="P278" s="63">
        <v>0</v>
      </c>
      <c r="R278" s="280"/>
      <c r="S278" s="282"/>
      <c r="T278" s="282"/>
    </row>
    <row r="279" spans="1:21" ht="54" x14ac:dyDescent="0.25">
      <c r="A279" s="210" t="s">
        <v>6</v>
      </c>
      <c r="B279" s="19" t="s">
        <v>1466</v>
      </c>
      <c r="C279" s="19" t="s">
        <v>673</v>
      </c>
      <c r="D279" s="214" t="s">
        <v>671</v>
      </c>
      <c r="E279" s="20">
        <v>44232</v>
      </c>
      <c r="F279" s="241">
        <v>54905802</v>
      </c>
      <c r="G279" s="63" t="s">
        <v>2</v>
      </c>
      <c r="H279" s="20">
        <v>44561</v>
      </c>
      <c r="I279" s="19" t="s">
        <v>1</v>
      </c>
      <c r="J279" s="19" t="s">
        <v>63</v>
      </c>
      <c r="K279" s="144">
        <f>+L279/F279</f>
        <v>0.88650312402321341</v>
      </c>
      <c r="L279" s="241">
        <v>48674165</v>
      </c>
      <c r="M279" s="241">
        <f>+F279-L279</f>
        <v>6231637</v>
      </c>
      <c r="N279" s="145">
        <v>0</v>
      </c>
      <c r="O279" s="145">
        <v>0</v>
      </c>
      <c r="P279" s="63">
        <v>0</v>
      </c>
      <c r="R279" s="280"/>
      <c r="S279" s="282"/>
      <c r="T279" s="282"/>
    </row>
    <row r="280" spans="1:21" ht="72" x14ac:dyDescent="0.25">
      <c r="A280" s="210" t="s">
        <v>6</v>
      </c>
      <c r="B280" s="19" t="s">
        <v>1467</v>
      </c>
      <c r="C280" s="19" t="s">
        <v>674</v>
      </c>
      <c r="D280" s="214" t="s">
        <v>675</v>
      </c>
      <c r="E280" s="20">
        <v>44232</v>
      </c>
      <c r="F280" s="241">
        <v>51649648</v>
      </c>
      <c r="G280" s="63" t="s">
        <v>2</v>
      </c>
      <c r="H280" s="20">
        <f>_xlfn.XLOOKUP(B280,'[1]CONTRATOS '!$B$2:$B$679,'[1]CONTRATOS '!$AP$2:$AP$679)</f>
        <v>44561</v>
      </c>
      <c r="I280" s="19" t="s">
        <v>1</v>
      </c>
      <c r="J280" s="19" t="s">
        <v>371</v>
      </c>
      <c r="K280" s="144">
        <f>+L280/(F280+P280)</f>
        <v>0.90654203145258261</v>
      </c>
      <c r="L280" s="241">
        <v>62625180</v>
      </c>
      <c r="M280" s="241">
        <f>+F280+P280-L280</f>
        <v>6456206</v>
      </c>
      <c r="N280" s="145">
        <v>0</v>
      </c>
      <c r="O280" s="145">
        <v>0</v>
      </c>
      <c r="P280" s="63">
        <v>17431738</v>
      </c>
      <c r="R280" s="280"/>
      <c r="S280" s="282"/>
      <c r="T280" s="282"/>
    </row>
    <row r="281" spans="1:21" ht="90" x14ac:dyDescent="0.25">
      <c r="A281" s="210" t="s">
        <v>6</v>
      </c>
      <c r="B281" s="19" t="s">
        <v>1468</v>
      </c>
      <c r="C281" s="19" t="s">
        <v>676</v>
      </c>
      <c r="D281" s="214" t="s">
        <v>677</v>
      </c>
      <c r="E281" s="20">
        <v>44231</v>
      </c>
      <c r="F281" s="241">
        <v>74106024</v>
      </c>
      <c r="G281" s="63" t="s">
        <v>2</v>
      </c>
      <c r="H281" s="20">
        <f>_xlfn.XLOOKUP(B281,'[1]CONTRATOS '!$B$2:$B$679,'[1]CONTRATOS '!$AP$2:$AP$679)</f>
        <v>44561</v>
      </c>
      <c r="I281" s="19" t="s">
        <v>1</v>
      </c>
      <c r="J281" s="19" t="s">
        <v>63</v>
      </c>
      <c r="K281" s="144">
        <f>+L281/(F281+P281)</f>
        <v>0.90740740518614327</v>
      </c>
      <c r="L281" s="241">
        <v>90779877</v>
      </c>
      <c r="M281" s="241">
        <f>+F281+P281-L281</f>
        <v>9263253</v>
      </c>
      <c r="N281" s="145">
        <v>0</v>
      </c>
      <c r="O281" s="145">
        <v>0</v>
      </c>
      <c r="P281" s="63">
        <v>25937106</v>
      </c>
      <c r="R281" s="280"/>
      <c r="S281" s="282"/>
      <c r="T281" s="282"/>
    </row>
    <row r="282" spans="1:21" ht="72" x14ac:dyDescent="0.25">
      <c r="A282" s="210" t="s">
        <v>6</v>
      </c>
      <c r="B282" s="19" t="s">
        <v>1469</v>
      </c>
      <c r="C282" s="19" t="s">
        <v>678</v>
      </c>
      <c r="D282" s="210" t="s">
        <v>679</v>
      </c>
      <c r="E282" s="20">
        <v>44235</v>
      </c>
      <c r="F282" s="241">
        <v>28070448</v>
      </c>
      <c r="G282" s="63" t="s">
        <v>2</v>
      </c>
      <c r="H282" s="20">
        <f>_xlfn.XLOOKUP(B282,'[1]CONTRATOS '!$B$2:$B$679,'[1]CONTRATOS '!$AP$2:$AP$679)</f>
        <v>44469</v>
      </c>
      <c r="I282" s="19" t="s">
        <v>1</v>
      </c>
      <c r="J282" s="19" t="s">
        <v>80</v>
      </c>
      <c r="K282" s="144">
        <f>+L282/F282</f>
        <v>0.9624998503764528</v>
      </c>
      <c r="L282" s="241">
        <v>27017802</v>
      </c>
      <c r="M282" s="241">
        <f>+F282-L282</f>
        <v>1052646</v>
      </c>
      <c r="N282" s="145">
        <v>0</v>
      </c>
      <c r="O282" s="145">
        <v>0</v>
      </c>
      <c r="P282" s="63">
        <v>0</v>
      </c>
      <c r="R282" s="280"/>
      <c r="S282" s="282"/>
      <c r="T282" s="282"/>
    </row>
    <row r="283" spans="1:21" ht="108" x14ac:dyDescent="0.25">
      <c r="A283" s="210" t="s">
        <v>6</v>
      </c>
      <c r="B283" s="19" t="s">
        <v>1470</v>
      </c>
      <c r="C283" s="19" t="s">
        <v>680</v>
      </c>
      <c r="D283" s="210" t="s">
        <v>681</v>
      </c>
      <c r="E283" s="20">
        <v>44232</v>
      </c>
      <c r="F283" s="241">
        <v>72562146</v>
      </c>
      <c r="G283" s="63" t="s">
        <v>2</v>
      </c>
      <c r="H283" s="20">
        <f>_xlfn.XLOOKUP(B283,'[1]CONTRATOS '!$B$2:$B$679,'[1]CONTRATOS '!$AP$2:$AP$679)</f>
        <v>44561</v>
      </c>
      <c r="I283" s="19" t="s">
        <v>1</v>
      </c>
      <c r="J283" s="19" t="s">
        <v>371</v>
      </c>
      <c r="K283" s="144">
        <f>+L283/(F283+P283)</f>
        <v>0.90624999810238094</v>
      </c>
      <c r="L283" s="241">
        <v>89544777</v>
      </c>
      <c r="M283" s="241">
        <f>+F283+P283-L283</f>
        <v>9263253</v>
      </c>
      <c r="N283" s="145">
        <v>0</v>
      </c>
      <c r="O283" s="145">
        <v>0</v>
      </c>
      <c r="P283" s="63">
        <v>26245884</v>
      </c>
      <c r="R283" s="280"/>
      <c r="S283" s="282"/>
      <c r="T283" s="282"/>
    </row>
    <row r="284" spans="1:21" ht="72" x14ac:dyDescent="0.25">
      <c r="A284" s="276" t="s">
        <v>6</v>
      </c>
      <c r="B284" s="134" t="s">
        <v>1471</v>
      </c>
      <c r="C284" s="134" t="s">
        <v>682</v>
      </c>
      <c r="D284" s="276" t="s">
        <v>151</v>
      </c>
      <c r="E284" s="16">
        <v>44243</v>
      </c>
      <c r="F284" s="239">
        <v>56140920</v>
      </c>
      <c r="G284" s="62" t="s">
        <v>2</v>
      </c>
      <c r="H284" s="16">
        <f>_xlfn.XLOOKUP(B284,'[1]CONTRATOS '!$B$2:$B$679,'[1]CONTRATOS '!$AP$2:$AP$679)</f>
        <v>44530</v>
      </c>
      <c r="I284" s="134" t="s">
        <v>1</v>
      </c>
      <c r="J284" s="134" t="s">
        <v>30</v>
      </c>
      <c r="K284" s="140">
        <f>+L284/(F284+P284)</f>
        <v>1</v>
      </c>
      <c r="L284" s="239">
        <v>65731655</v>
      </c>
      <c r="M284" s="239">
        <f>+F284+P284-L284</f>
        <v>0</v>
      </c>
      <c r="N284" s="141">
        <v>0</v>
      </c>
      <c r="O284" s="141">
        <v>0</v>
      </c>
      <c r="P284" s="62">
        <v>9590735</v>
      </c>
      <c r="R284" s="280"/>
      <c r="S284" s="282"/>
      <c r="T284" s="282"/>
    </row>
    <row r="285" spans="1:21" ht="72" x14ac:dyDescent="0.25">
      <c r="A285" s="276" t="s">
        <v>6</v>
      </c>
      <c r="B285" s="134" t="s">
        <v>1472</v>
      </c>
      <c r="C285" s="134" t="s">
        <v>683</v>
      </c>
      <c r="D285" s="276" t="s">
        <v>151</v>
      </c>
      <c r="E285" s="16">
        <v>44242</v>
      </c>
      <c r="F285" s="239">
        <v>56140920</v>
      </c>
      <c r="G285" s="62" t="s">
        <v>2</v>
      </c>
      <c r="H285" s="16">
        <f>_xlfn.XLOOKUP(B285,'[1]CONTRATOS '!$B$2:$B$679,'[1]CONTRATOS '!$AP$2:$AP$679)</f>
        <v>44530</v>
      </c>
      <c r="I285" s="134" t="s">
        <v>1</v>
      </c>
      <c r="J285" s="134" t="s">
        <v>30</v>
      </c>
      <c r="K285" s="140">
        <f>+L285/(F285+P285)</f>
        <v>1</v>
      </c>
      <c r="L285" s="239">
        <v>65731655</v>
      </c>
      <c r="M285" s="239">
        <f>+F285+P285-L285</f>
        <v>0</v>
      </c>
      <c r="N285" s="141">
        <v>0</v>
      </c>
      <c r="O285" s="141">
        <v>0</v>
      </c>
      <c r="P285" s="62">
        <v>9590735</v>
      </c>
      <c r="R285" s="280"/>
      <c r="S285" s="282"/>
      <c r="T285" s="282"/>
    </row>
    <row r="286" spans="1:21" ht="72" x14ac:dyDescent="0.25">
      <c r="A286" s="276" t="s">
        <v>6</v>
      </c>
      <c r="B286" s="134" t="s">
        <v>1473</v>
      </c>
      <c r="C286" s="134" t="s">
        <v>684</v>
      </c>
      <c r="D286" s="276" t="s">
        <v>151</v>
      </c>
      <c r="E286" s="16">
        <v>44242</v>
      </c>
      <c r="F286" s="239">
        <v>56140920</v>
      </c>
      <c r="G286" s="62" t="s">
        <v>2</v>
      </c>
      <c r="H286" s="16">
        <f>_xlfn.XLOOKUP(B286,'[1]CONTRATOS '!$B$2:$B$679,'[1]CONTRATOS '!$AP$2:$AP$679)</f>
        <v>44469</v>
      </c>
      <c r="I286" s="134" t="s">
        <v>1</v>
      </c>
      <c r="J286" s="134" t="s">
        <v>30</v>
      </c>
      <c r="K286" s="140">
        <f>+L286/F286</f>
        <v>0.82499983968912516</v>
      </c>
      <c r="L286" s="239">
        <v>46316250</v>
      </c>
      <c r="M286" s="239">
        <f>+F286-L286</f>
        <v>9824670</v>
      </c>
      <c r="N286" s="141">
        <v>0</v>
      </c>
      <c r="O286" s="141">
        <v>0</v>
      </c>
      <c r="P286" s="62">
        <v>0</v>
      </c>
      <c r="R286" s="280"/>
      <c r="S286" s="282"/>
      <c r="T286" s="282"/>
    </row>
    <row r="287" spans="1:21" ht="72" x14ac:dyDescent="0.25">
      <c r="A287" s="276" t="s">
        <v>6</v>
      </c>
      <c r="B287" s="134" t="s">
        <v>1474</v>
      </c>
      <c r="C287" s="134" t="s">
        <v>685</v>
      </c>
      <c r="D287" s="276" t="s">
        <v>151</v>
      </c>
      <c r="E287" s="16">
        <v>44244</v>
      </c>
      <c r="F287" s="239">
        <v>56140920</v>
      </c>
      <c r="G287" s="62" t="s">
        <v>2</v>
      </c>
      <c r="H287" s="16">
        <f>_xlfn.XLOOKUP(B287,'[1]CONTRATOS '!$B$2:$B$679,'[1]CONTRATOS '!$AP$2:$AP$679)</f>
        <v>44530</v>
      </c>
      <c r="I287" s="134" t="s">
        <v>1</v>
      </c>
      <c r="J287" s="134" t="s">
        <v>30</v>
      </c>
      <c r="K287" s="140">
        <f>+L287/(F287+P287)</f>
        <v>1</v>
      </c>
      <c r="L287" s="239">
        <v>64562055</v>
      </c>
      <c r="M287" s="239">
        <f>+F287+P287-L287</f>
        <v>0</v>
      </c>
      <c r="N287" s="141">
        <v>0</v>
      </c>
      <c r="O287" s="141">
        <v>0</v>
      </c>
      <c r="P287" s="62">
        <v>8421135</v>
      </c>
      <c r="R287" s="280"/>
      <c r="S287" s="282"/>
      <c r="T287" s="282"/>
    </row>
    <row r="288" spans="1:21" ht="72" x14ac:dyDescent="0.25">
      <c r="A288" s="276" t="s">
        <v>6</v>
      </c>
      <c r="B288" s="134" t="s">
        <v>1475</v>
      </c>
      <c r="C288" s="134" t="s">
        <v>686</v>
      </c>
      <c r="D288" s="276" t="s">
        <v>151</v>
      </c>
      <c r="E288" s="16">
        <v>44237</v>
      </c>
      <c r="F288" s="239">
        <v>56140920</v>
      </c>
      <c r="G288" s="62" t="s">
        <v>2</v>
      </c>
      <c r="H288" s="16">
        <f>_xlfn.XLOOKUP(B288,'[1]CONTRATOS '!$B$2:$B$679,'[1]CONTRATOS '!$AP$2:$AP$679)</f>
        <v>44530</v>
      </c>
      <c r="I288" s="134" t="s">
        <v>1</v>
      </c>
      <c r="J288" s="134" t="s">
        <v>30</v>
      </c>
      <c r="K288" s="140">
        <f>+L288/(F288+P288)</f>
        <v>1</v>
      </c>
      <c r="L288" s="239">
        <v>67135175</v>
      </c>
      <c r="M288" s="239">
        <f>+F288+P288-L288</f>
        <v>0</v>
      </c>
      <c r="N288" s="141">
        <v>0</v>
      </c>
      <c r="O288" s="141">
        <v>0</v>
      </c>
      <c r="P288" s="62">
        <v>10994255</v>
      </c>
      <c r="R288" s="280"/>
      <c r="S288" s="282"/>
      <c r="T288" s="282"/>
      <c r="U288" s="292"/>
    </row>
    <row r="289" spans="1:20" ht="72" x14ac:dyDescent="0.25">
      <c r="A289" s="276" t="s">
        <v>6</v>
      </c>
      <c r="B289" s="134" t="s">
        <v>1476</v>
      </c>
      <c r="C289" s="134" t="s">
        <v>687</v>
      </c>
      <c r="D289" s="276" t="s">
        <v>151</v>
      </c>
      <c r="E289" s="16">
        <v>44243</v>
      </c>
      <c r="F289" s="239">
        <v>56140920</v>
      </c>
      <c r="G289" s="62" t="s">
        <v>2</v>
      </c>
      <c r="H289" s="16">
        <f>_xlfn.XLOOKUP(B289,'[1]CONTRATOS '!$B$2:$B$679,'[1]CONTRATOS '!$AP$2:$AP$679)</f>
        <v>44469</v>
      </c>
      <c r="I289" s="134" t="s">
        <v>1</v>
      </c>
      <c r="J289" s="134" t="s">
        <v>30</v>
      </c>
      <c r="K289" s="140">
        <f>+L289/F289</f>
        <v>0.19999983968912516</v>
      </c>
      <c r="L289" s="239">
        <v>11228175</v>
      </c>
      <c r="M289" s="239">
        <f>+F289-L289</f>
        <v>44912745</v>
      </c>
      <c r="N289" s="141">
        <v>0</v>
      </c>
      <c r="O289" s="141">
        <v>0</v>
      </c>
      <c r="P289" s="62">
        <v>0</v>
      </c>
      <c r="R289" s="280"/>
      <c r="S289" s="282"/>
      <c r="T289" s="282"/>
    </row>
    <row r="290" spans="1:20" ht="108" x14ac:dyDescent="0.25">
      <c r="A290" s="217" t="s">
        <v>6</v>
      </c>
      <c r="B290" s="17" t="s">
        <v>1477</v>
      </c>
      <c r="C290" s="17" t="s">
        <v>688</v>
      </c>
      <c r="D290" s="217" t="s">
        <v>689</v>
      </c>
      <c r="E290" s="18">
        <v>44235</v>
      </c>
      <c r="F290" s="242">
        <v>62933968</v>
      </c>
      <c r="G290" s="65" t="s">
        <v>2</v>
      </c>
      <c r="H290" s="18">
        <f>_xlfn.XLOOKUP(B290,'[1]CONTRATOS '!$B$2:$B$679,'[1]CONTRATOS '!$AP$2:$AP$679)</f>
        <v>44469</v>
      </c>
      <c r="I290" s="17" t="s">
        <v>1</v>
      </c>
      <c r="J290" s="17" t="s">
        <v>45</v>
      </c>
      <c r="K290" s="146">
        <f>+L290/F290</f>
        <v>0.97457630512031279</v>
      </c>
      <c r="L290" s="242">
        <v>61333954</v>
      </c>
      <c r="M290" s="242">
        <f>+F290-L290</f>
        <v>1600014</v>
      </c>
      <c r="N290" s="147">
        <v>0</v>
      </c>
      <c r="O290" s="147">
        <v>0</v>
      </c>
      <c r="P290" s="65">
        <v>0</v>
      </c>
      <c r="R290" s="280"/>
      <c r="S290" s="282"/>
      <c r="T290" s="282"/>
    </row>
    <row r="291" spans="1:20" ht="90" x14ac:dyDescent="0.25">
      <c r="A291" s="210" t="s">
        <v>6</v>
      </c>
      <c r="B291" s="19" t="s">
        <v>1478</v>
      </c>
      <c r="C291" s="19" t="s">
        <v>690</v>
      </c>
      <c r="D291" s="210" t="s">
        <v>691</v>
      </c>
      <c r="E291" s="20">
        <v>44235</v>
      </c>
      <c r="F291" s="241">
        <v>25263408</v>
      </c>
      <c r="G291" s="63" t="s">
        <v>2</v>
      </c>
      <c r="H291" s="20">
        <f>_xlfn.XLOOKUP(B291,'[1]CONTRATOS '!$B$2:$B$679,'[1]CONTRATOS '!$AP$2:$AP$679)</f>
        <v>44561</v>
      </c>
      <c r="I291" s="19" t="s">
        <v>1</v>
      </c>
      <c r="J291" s="218" t="s">
        <v>490</v>
      </c>
      <c r="K291" s="157">
        <f>+L291/(F291+P291)</f>
        <v>0.90624998886729635</v>
      </c>
      <c r="L291" s="248">
        <v>30526614</v>
      </c>
      <c r="M291" s="248">
        <f>+F291+P291-L291</f>
        <v>3157926</v>
      </c>
      <c r="N291" s="293">
        <v>0</v>
      </c>
      <c r="O291" s="293">
        <v>0</v>
      </c>
      <c r="P291" s="294">
        <v>8421132</v>
      </c>
      <c r="R291" s="280"/>
      <c r="S291" s="282"/>
      <c r="T291" s="282"/>
    </row>
    <row r="292" spans="1:20" ht="108" x14ac:dyDescent="0.25">
      <c r="A292" s="210" t="s">
        <v>6</v>
      </c>
      <c r="B292" s="19" t="s">
        <v>1479</v>
      </c>
      <c r="C292" s="19" t="s">
        <v>692</v>
      </c>
      <c r="D292" s="210" t="s">
        <v>693</v>
      </c>
      <c r="E292" s="20">
        <v>44235</v>
      </c>
      <c r="F292" s="241">
        <v>50358386</v>
      </c>
      <c r="G292" s="63" t="s">
        <v>2</v>
      </c>
      <c r="H292" s="20">
        <f>_xlfn.XLOOKUP(B292,'[1]CONTRATOS '!$B$2:$B$679,'[1]CONTRATOS '!$AP$2:$AP$679)</f>
        <v>44561</v>
      </c>
      <c r="I292" s="19" t="s">
        <v>1</v>
      </c>
      <c r="J292" s="218" t="s">
        <v>371</v>
      </c>
      <c r="K292" s="157">
        <f>+L292/(F292+P292)</f>
        <v>0.90566035585368165</v>
      </c>
      <c r="L292" s="248">
        <v>61979562</v>
      </c>
      <c r="M292" s="248">
        <f>+F292+P292-L292</f>
        <v>6456206</v>
      </c>
      <c r="N292" s="293">
        <v>0</v>
      </c>
      <c r="O292" s="293">
        <v>0</v>
      </c>
      <c r="P292" s="294">
        <v>18077382</v>
      </c>
      <c r="R292" s="280"/>
      <c r="S292" s="282"/>
      <c r="T292" s="282"/>
    </row>
    <row r="293" spans="1:20" ht="90" x14ac:dyDescent="0.25">
      <c r="A293" s="210" t="s">
        <v>6</v>
      </c>
      <c r="B293" s="19" t="s">
        <v>1480</v>
      </c>
      <c r="C293" s="19" t="s">
        <v>694</v>
      </c>
      <c r="D293" s="210" t="s">
        <v>695</v>
      </c>
      <c r="E293" s="20">
        <v>44236</v>
      </c>
      <c r="F293" s="241">
        <v>56140920</v>
      </c>
      <c r="G293" s="63" t="s">
        <v>2</v>
      </c>
      <c r="H293" s="20">
        <f>_xlfn.XLOOKUP(B293,'[1]CONTRATOS '!$B$2:$B$679,'[1]CONTRATOS '!$AP$2:$AP$679)</f>
        <v>44561</v>
      </c>
      <c r="I293" s="19" t="s">
        <v>1</v>
      </c>
      <c r="J293" s="19" t="s">
        <v>63</v>
      </c>
      <c r="K293" s="144">
        <f>+L293/(F293+P293)</f>
        <v>0.90624998747571128</v>
      </c>
      <c r="L293" s="248">
        <v>67836935</v>
      </c>
      <c r="M293" s="241">
        <f>+F293+P293-L293</f>
        <v>7017615</v>
      </c>
      <c r="N293" s="145">
        <v>0</v>
      </c>
      <c r="O293" s="145">
        <v>0</v>
      </c>
      <c r="P293" s="63">
        <v>18713630</v>
      </c>
      <c r="R293" s="280"/>
      <c r="S293" s="282"/>
      <c r="T293" s="282"/>
    </row>
    <row r="294" spans="1:20" ht="90" x14ac:dyDescent="0.25">
      <c r="A294" s="210" t="s">
        <v>6</v>
      </c>
      <c r="B294" s="19" t="s">
        <v>1481</v>
      </c>
      <c r="C294" s="19" t="s">
        <v>696</v>
      </c>
      <c r="D294" s="210" t="s">
        <v>695</v>
      </c>
      <c r="E294" s="20">
        <v>44236</v>
      </c>
      <c r="F294" s="241">
        <v>56140920</v>
      </c>
      <c r="G294" s="63" t="s">
        <v>2</v>
      </c>
      <c r="H294" s="20">
        <f>_xlfn.XLOOKUP(B294,'[1]CONTRATOS '!$B$2:$B$679,'[1]CONTRATOS '!$AP$2:$AP$679)</f>
        <v>44561</v>
      </c>
      <c r="I294" s="19" t="s">
        <v>1</v>
      </c>
      <c r="J294" s="19" t="s">
        <v>63</v>
      </c>
      <c r="K294" s="144">
        <f>+L294/(F294+P294)</f>
        <v>0.90624998747571128</v>
      </c>
      <c r="L294" s="248">
        <v>67836935</v>
      </c>
      <c r="M294" s="241">
        <f>+F294+P294-L294</f>
        <v>7017615</v>
      </c>
      <c r="N294" s="145">
        <v>0</v>
      </c>
      <c r="O294" s="145">
        <v>0</v>
      </c>
      <c r="P294" s="63">
        <v>18713630</v>
      </c>
      <c r="R294" s="280"/>
      <c r="S294" s="282"/>
      <c r="T294" s="282"/>
    </row>
    <row r="295" spans="1:20" ht="90" x14ac:dyDescent="0.25">
      <c r="A295" s="210" t="s">
        <v>6</v>
      </c>
      <c r="B295" s="19" t="s">
        <v>1482</v>
      </c>
      <c r="C295" s="19" t="s">
        <v>697</v>
      </c>
      <c r="D295" s="210" t="s">
        <v>695</v>
      </c>
      <c r="E295" s="20">
        <v>44235</v>
      </c>
      <c r="F295" s="241">
        <v>56140920</v>
      </c>
      <c r="G295" s="63" t="s">
        <v>2</v>
      </c>
      <c r="H295" s="20">
        <f>_xlfn.XLOOKUP(B295,'[1]CONTRATOS '!$B$2:$B$679,'[1]CONTRATOS '!$AP$2:$AP$679)</f>
        <v>44469</v>
      </c>
      <c r="I295" s="19" t="s">
        <v>1</v>
      </c>
      <c r="J295" s="19" t="s">
        <v>63</v>
      </c>
      <c r="K295" s="144">
        <f>+L295/F295</f>
        <v>0.96249981297064602</v>
      </c>
      <c r="L295" s="248">
        <v>54035625</v>
      </c>
      <c r="M295" s="241">
        <f>+F295-L295</f>
        <v>2105295</v>
      </c>
      <c r="N295" s="145">
        <v>0</v>
      </c>
      <c r="O295" s="145">
        <v>0</v>
      </c>
      <c r="P295" s="63">
        <v>0</v>
      </c>
      <c r="R295" s="280"/>
      <c r="S295" s="282"/>
      <c r="T295" s="282"/>
    </row>
    <row r="296" spans="1:20" ht="144" x14ac:dyDescent="0.25">
      <c r="A296" s="219" t="s">
        <v>6</v>
      </c>
      <c r="B296" s="88" t="s">
        <v>1483</v>
      </c>
      <c r="C296" s="88" t="s">
        <v>698</v>
      </c>
      <c r="D296" s="219" t="s">
        <v>699</v>
      </c>
      <c r="E296" s="90">
        <v>44237</v>
      </c>
      <c r="F296" s="249">
        <v>0</v>
      </c>
      <c r="G296" s="60" t="s">
        <v>2</v>
      </c>
      <c r="H296" s="90" t="s">
        <v>700</v>
      </c>
      <c r="I296" s="88" t="s">
        <v>2</v>
      </c>
      <c r="J296" s="88" t="s">
        <v>533</v>
      </c>
      <c r="K296" s="158" t="s">
        <v>2</v>
      </c>
      <c r="L296" s="249" t="s">
        <v>2</v>
      </c>
      <c r="M296" s="249" t="s">
        <v>2</v>
      </c>
      <c r="N296" s="159">
        <v>0</v>
      </c>
      <c r="O296" s="159">
        <v>0</v>
      </c>
      <c r="P296" s="60">
        <v>0</v>
      </c>
      <c r="R296" s="280"/>
    </row>
    <row r="297" spans="1:20" ht="72" x14ac:dyDescent="0.25">
      <c r="A297" s="210" t="s">
        <v>6</v>
      </c>
      <c r="B297" s="19" t="s">
        <v>1484</v>
      </c>
      <c r="C297" s="19" t="s">
        <v>704</v>
      </c>
      <c r="D297" s="210" t="s">
        <v>705</v>
      </c>
      <c r="E297" s="20">
        <v>44236</v>
      </c>
      <c r="F297" s="241">
        <v>142800000</v>
      </c>
      <c r="G297" s="63" t="s">
        <v>2</v>
      </c>
      <c r="H297" s="20">
        <f>_xlfn.XLOOKUP(B297,'[1]CONTRATOS '!$B$2:$B$679,'[1]CONTRATOS '!$AP$2:$AP$679)</f>
        <v>44561</v>
      </c>
      <c r="I297" s="19" t="s">
        <v>1</v>
      </c>
      <c r="J297" s="218" t="s">
        <v>490</v>
      </c>
      <c r="K297" s="157">
        <f t="shared" ref="K297:K306" si="31">+L297/(F297+P297)</f>
        <v>0.90595611285266453</v>
      </c>
      <c r="L297" s="248">
        <v>171955000</v>
      </c>
      <c r="M297" s="248">
        <f t="shared" ref="M297:M306" si="32">+F297+P297-L297</f>
        <v>17850000</v>
      </c>
      <c r="N297" s="293">
        <v>0</v>
      </c>
      <c r="O297" s="293">
        <v>0</v>
      </c>
      <c r="P297" s="294">
        <v>47005000</v>
      </c>
      <c r="R297" s="280"/>
      <c r="S297" s="282"/>
      <c r="T297" s="282"/>
    </row>
    <row r="298" spans="1:20" ht="54" x14ac:dyDescent="0.25">
      <c r="A298" s="210" t="s">
        <v>6</v>
      </c>
      <c r="B298" s="19" t="s">
        <v>1485</v>
      </c>
      <c r="C298" s="19" t="s">
        <v>706</v>
      </c>
      <c r="D298" s="210" t="s">
        <v>707</v>
      </c>
      <c r="E298" s="20">
        <v>44236</v>
      </c>
      <c r="F298" s="241">
        <v>61600623</v>
      </c>
      <c r="G298" s="63" t="s">
        <v>2</v>
      </c>
      <c r="H298" s="20">
        <f>_xlfn.XLOOKUP(B298,'[1]CONTRATOS '!$B$2:$B$679,'[1]CONTRATOS '!$AP$2:$AP$679)</f>
        <v>44561</v>
      </c>
      <c r="I298" s="19" t="s">
        <v>1</v>
      </c>
      <c r="J298" s="19" t="s">
        <v>63</v>
      </c>
      <c r="K298" s="144">
        <f t="shared" si="31"/>
        <v>0.89619374522601547</v>
      </c>
      <c r="L298" s="248">
        <v>69067355</v>
      </c>
      <c r="M298" s="241">
        <f t="shared" si="32"/>
        <v>8000082</v>
      </c>
      <c r="N298" s="145">
        <v>0</v>
      </c>
      <c r="O298" s="145">
        <v>0</v>
      </c>
      <c r="P298" s="63">
        <v>15466814</v>
      </c>
      <c r="R298" s="280"/>
      <c r="S298" s="282"/>
      <c r="T298" s="282"/>
    </row>
    <row r="299" spans="1:20" ht="126" x14ac:dyDescent="0.25">
      <c r="A299" s="210" t="s">
        <v>6</v>
      </c>
      <c r="B299" s="19" t="s">
        <v>1486</v>
      </c>
      <c r="C299" s="19" t="s">
        <v>708</v>
      </c>
      <c r="D299" s="210" t="s">
        <v>709</v>
      </c>
      <c r="E299" s="20">
        <v>44236</v>
      </c>
      <c r="F299" s="241">
        <v>64000656</v>
      </c>
      <c r="G299" s="63" t="s">
        <v>2</v>
      </c>
      <c r="H299" s="20">
        <f>_xlfn.XLOOKUP(B299,'[1]CONTRATOS '!$B$2:$B$679,'[1]CONTRATOS '!$AP$2:$AP$679)</f>
        <v>44561</v>
      </c>
      <c r="I299" s="19" t="s">
        <v>1</v>
      </c>
      <c r="J299" s="218" t="s">
        <v>436</v>
      </c>
      <c r="K299" s="157">
        <f t="shared" si="31"/>
        <v>0.90566036934860406</v>
      </c>
      <c r="L299" s="248">
        <v>76800780</v>
      </c>
      <c r="M299" s="248">
        <f t="shared" si="32"/>
        <v>8000082</v>
      </c>
      <c r="N299" s="293">
        <v>0</v>
      </c>
      <c r="O299" s="293">
        <v>0</v>
      </c>
      <c r="P299" s="294">
        <v>20800206</v>
      </c>
      <c r="R299" s="280"/>
      <c r="S299" s="282"/>
      <c r="T299" s="282"/>
    </row>
    <row r="300" spans="1:20" ht="72" x14ac:dyDescent="0.25">
      <c r="A300" s="210" t="s">
        <v>6</v>
      </c>
      <c r="B300" s="19" t="s">
        <v>1487</v>
      </c>
      <c r="C300" s="19" t="s">
        <v>710</v>
      </c>
      <c r="D300" s="210" t="s">
        <v>711</v>
      </c>
      <c r="E300" s="20">
        <v>44236</v>
      </c>
      <c r="F300" s="241">
        <v>64000656</v>
      </c>
      <c r="G300" s="63" t="s">
        <v>2</v>
      </c>
      <c r="H300" s="20">
        <f>_xlfn.XLOOKUP(B300,'[1]CONTRATOS '!$B$2:$B$679,'[1]CONTRATOS '!$AP$2:$AP$679)</f>
        <v>44561</v>
      </c>
      <c r="I300" s="19" t="s">
        <v>1</v>
      </c>
      <c r="J300" s="218" t="s">
        <v>436</v>
      </c>
      <c r="K300" s="157">
        <f t="shared" si="31"/>
        <v>0.90566036934860406</v>
      </c>
      <c r="L300" s="248">
        <v>76800780</v>
      </c>
      <c r="M300" s="248">
        <f t="shared" si="32"/>
        <v>8000082</v>
      </c>
      <c r="N300" s="293">
        <v>0</v>
      </c>
      <c r="O300" s="293">
        <v>0</v>
      </c>
      <c r="P300" s="294">
        <v>20800206</v>
      </c>
      <c r="R300" s="280"/>
      <c r="S300" s="282"/>
      <c r="T300" s="282"/>
    </row>
    <row r="301" spans="1:20" ht="72" x14ac:dyDescent="0.25">
      <c r="A301" s="210" t="s">
        <v>6</v>
      </c>
      <c r="B301" s="19" t="s">
        <v>1488</v>
      </c>
      <c r="C301" s="19" t="s">
        <v>712</v>
      </c>
      <c r="D301" s="210" t="s">
        <v>713</v>
      </c>
      <c r="E301" s="20">
        <v>44235</v>
      </c>
      <c r="F301" s="241">
        <v>40421464</v>
      </c>
      <c r="G301" s="63" t="s">
        <v>2</v>
      </c>
      <c r="H301" s="20">
        <f>_xlfn.XLOOKUP(B301,'[1]CONTRATOS '!$B$2:$B$679,'[1]CONTRATOS '!$AP$2:$AP$679)</f>
        <v>44530</v>
      </c>
      <c r="I301" s="19" t="s">
        <v>1</v>
      </c>
      <c r="J301" s="218" t="s">
        <v>7</v>
      </c>
      <c r="K301" s="157">
        <f t="shared" si="31"/>
        <v>1</v>
      </c>
      <c r="L301" s="248">
        <v>48842587</v>
      </c>
      <c r="M301" s="248">
        <f t="shared" si="32"/>
        <v>0</v>
      </c>
      <c r="N301" s="293">
        <v>0</v>
      </c>
      <c r="O301" s="293">
        <v>0</v>
      </c>
      <c r="P301" s="294">
        <v>8421123</v>
      </c>
      <c r="R301" s="280"/>
      <c r="S301" s="282"/>
      <c r="T301" s="282"/>
    </row>
    <row r="302" spans="1:20" ht="72" x14ac:dyDescent="0.25">
      <c r="A302" s="210" t="s">
        <v>6</v>
      </c>
      <c r="B302" s="19" t="s">
        <v>1489</v>
      </c>
      <c r="C302" s="19" t="s">
        <v>714</v>
      </c>
      <c r="D302" s="210" t="s">
        <v>713</v>
      </c>
      <c r="E302" s="20">
        <v>44236</v>
      </c>
      <c r="F302" s="241">
        <v>40421464</v>
      </c>
      <c r="G302" s="63" t="s">
        <v>2</v>
      </c>
      <c r="H302" s="20">
        <f>_xlfn.XLOOKUP(B302,'[1]CONTRATOS '!$B$2:$B$679,'[1]CONTRATOS '!$AP$2:$AP$679)</f>
        <v>44530</v>
      </c>
      <c r="I302" s="19" t="s">
        <v>1</v>
      </c>
      <c r="J302" s="218" t="s">
        <v>7</v>
      </c>
      <c r="K302" s="157">
        <f t="shared" si="31"/>
        <v>0.97923884261805005</v>
      </c>
      <c r="L302" s="248">
        <v>47663633</v>
      </c>
      <c r="M302" s="248">
        <f t="shared" si="32"/>
        <v>1010532</v>
      </c>
      <c r="N302" s="293">
        <v>0</v>
      </c>
      <c r="O302" s="293">
        <v>0</v>
      </c>
      <c r="P302" s="294">
        <v>8252701</v>
      </c>
      <c r="R302" s="280"/>
      <c r="S302" s="282"/>
      <c r="T302" s="282"/>
    </row>
    <row r="303" spans="1:20" ht="90" x14ac:dyDescent="0.25">
      <c r="A303" s="210" t="s">
        <v>6</v>
      </c>
      <c r="B303" s="19" t="s">
        <v>1490</v>
      </c>
      <c r="C303" s="19" t="s">
        <v>715</v>
      </c>
      <c r="D303" s="210" t="s">
        <v>716</v>
      </c>
      <c r="E303" s="20">
        <v>44235</v>
      </c>
      <c r="F303" s="241">
        <v>25263408</v>
      </c>
      <c r="G303" s="63" t="s">
        <v>2</v>
      </c>
      <c r="H303" s="20">
        <f>_xlfn.XLOOKUP(B303,'[1]CONTRATOS '!$B$2:$B$679,'[1]CONTRATOS '!$AP$2:$AP$679)</f>
        <v>44530</v>
      </c>
      <c r="I303" s="19" t="s">
        <v>1</v>
      </c>
      <c r="J303" s="19" t="s">
        <v>601</v>
      </c>
      <c r="K303" s="144">
        <f t="shared" si="31"/>
        <v>1</v>
      </c>
      <c r="L303" s="248">
        <v>30316086</v>
      </c>
      <c r="M303" s="241">
        <f t="shared" si="32"/>
        <v>0</v>
      </c>
      <c r="N303" s="145">
        <v>0</v>
      </c>
      <c r="O303" s="145">
        <v>0</v>
      </c>
      <c r="P303" s="63">
        <v>5052678</v>
      </c>
      <c r="R303" s="280"/>
      <c r="S303" s="282"/>
      <c r="T303" s="282"/>
    </row>
    <row r="304" spans="1:20" ht="126" x14ac:dyDescent="0.25">
      <c r="A304" s="210" t="s">
        <v>6</v>
      </c>
      <c r="B304" s="19" t="s">
        <v>1491</v>
      </c>
      <c r="C304" s="19" t="s">
        <v>717</v>
      </c>
      <c r="D304" s="210" t="s">
        <v>718</v>
      </c>
      <c r="E304" s="20">
        <v>44237</v>
      </c>
      <c r="F304" s="241">
        <v>81965760</v>
      </c>
      <c r="G304" s="63" t="s">
        <v>2</v>
      </c>
      <c r="H304" s="20">
        <f>_xlfn.XLOOKUP(B304,'[1]CONTRATOS '!$B$2:$B$679,'[1]CONTRATOS '!$AP$2:$AP$679)</f>
        <v>44561</v>
      </c>
      <c r="I304" s="19" t="s">
        <v>1</v>
      </c>
      <c r="J304" s="19" t="s">
        <v>601</v>
      </c>
      <c r="K304" s="144">
        <f t="shared" si="31"/>
        <v>0.90566037735849059</v>
      </c>
      <c r="L304" s="248">
        <v>98358912</v>
      </c>
      <c r="M304" s="241">
        <f t="shared" si="32"/>
        <v>10245720</v>
      </c>
      <c r="N304" s="145">
        <v>0</v>
      </c>
      <c r="O304" s="145">
        <v>0</v>
      </c>
      <c r="P304" s="63">
        <v>26638872</v>
      </c>
      <c r="R304" s="280"/>
      <c r="S304" s="282"/>
      <c r="T304" s="282"/>
    </row>
    <row r="305" spans="1:20" ht="108" x14ac:dyDescent="0.25">
      <c r="A305" s="210" t="s">
        <v>6</v>
      </c>
      <c r="B305" s="19" t="s">
        <v>1492</v>
      </c>
      <c r="C305" s="19" t="s">
        <v>719</v>
      </c>
      <c r="D305" s="210" t="s">
        <v>720</v>
      </c>
      <c r="E305" s="20">
        <v>44236</v>
      </c>
      <c r="F305" s="241">
        <v>40421464</v>
      </c>
      <c r="G305" s="63" t="s">
        <v>2</v>
      </c>
      <c r="H305" s="20">
        <f>_xlfn.XLOOKUP(B305,'[1]CONTRATOS '!$B$2:$B$679,'[1]CONTRATOS '!$AP$2:$AP$679)</f>
        <v>44530</v>
      </c>
      <c r="I305" s="19" t="s">
        <v>1</v>
      </c>
      <c r="J305" s="19" t="s">
        <v>601</v>
      </c>
      <c r="K305" s="144">
        <f t="shared" si="31"/>
        <v>1</v>
      </c>
      <c r="L305" s="248">
        <v>48674165</v>
      </c>
      <c r="M305" s="241">
        <f t="shared" si="32"/>
        <v>0</v>
      </c>
      <c r="N305" s="145">
        <v>0</v>
      </c>
      <c r="O305" s="145">
        <v>0</v>
      </c>
      <c r="P305" s="63">
        <v>8252701</v>
      </c>
      <c r="R305" s="280"/>
      <c r="S305" s="282"/>
      <c r="T305" s="282"/>
    </row>
    <row r="306" spans="1:20" ht="126" x14ac:dyDescent="0.25">
      <c r="A306" s="210" t="s">
        <v>6</v>
      </c>
      <c r="B306" s="19" t="s">
        <v>1493</v>
      </c>
      <c r="C306" s="19" t="s">
        <v>721</v>
      </c>
      <c r="D306" s="210" t="s">
        <v>722</v>
      </c>
      <c r="E306" s="20">
        <v>44236</v>
      </c>
      <c r="F306" s="241">
        <v>81965760</v>
      </c>
      <c r="G306" s="63" t="s">
        <v>2</v>
      </c>
      <c r="H306" s="20">
        <f>_xlfn.XLOOKUP(B306,'[1]CONTRATOS '!$B$2:$B$679,'[1]CONTRATOS '!$AP$2:$AP$679)</f>
        <v>44561</v>
      </c>
      <c r="I306" s="19" t="s">
        <v>1</v>
      </c>
      <c r="J306" s="19" t="s">
        <v>601</v>
      </c>
      <c r="K306" s="144">
        <f t="shared" si="31"/>
        <v>0.90595611285266453</v>
      </c>
      <c r="L306" s="248">
        <v>98700436</v>
      </c>
      <c r="M306" s="241">
        <f t="shared" si="32"/>
        <v>10245720</v>
      </c>
      <c r="N306" s="145">
        <v>0</v>
      </c>
      <c r="O306" s="145">
        <v>0</v>
      </c>
      <c r="P306" s="63">
        <v>26980396</v>
      </c>
      <c r="R306" s="280"/>
      <c r="S306" s="282"/>
      <c r="T306" s="282"/>
    </row>
    <row r="307" spans="1:20" ht="90" x14ac:dyDescent="0.25">
      <c r="A307" s="210" t="s">
        <v>6</v>
      </c>
      <c r="B307" s="19" t="s">
        <v>1494</v>
      </c>
      <c r="C307" s="19" t="s">
        <v>723</v>
      </c>
      <c r="D307" s="210" t="s">
        <v>724</v>
      </c>
      <c r="E307" s="20">
        <v>44235</v>
      </c>
      <c r="F307" s="241">
        <v>56140920</v>
      </c>
      <c r="G307" s="63" t="s">
        <v>2</v>
      </c>
      <c r="H307" s="20">
        <f>_xlfn.XLOOKUP(B307,'[1]CONTRATOS '!$B$2:$B$679,'[1]CONTRATOS '!$AP$2:$AP$679)</f>
        <v>44469</v>
      </c>
      <c r="I307" s="19" t="s">
        <v>1</v>
      </c>
      <c r="J307" s="19" t="s">
        <v>601</v>
      </c>
      <c r="K307" s="144">
        <f>+L307/F307</f>
        <v>0.57499983968912516</v>
      </c>
      <c r="L307" s="248">
        <v>32281020</v>
      </c>
      <c r="M307" s="241">
        <f>+F307-L307</f>
        <v>23859900</v>
      </c>
      <c r="N307" s="145">
        <v>0</v>
      </c>
      <c r="O307" s="145">
        <v>0</v>
      </c>
      <c r="P307" s="63">
        <v>0</v>
      </c>
      <c r="R307" s="280"/>
      <c r="S307" s="282"/>
      <c r="T307" s="282"/>
    </row>
    <row r="308" spans="1:20" ht="72" x14ac:dyDescent="0.25">
      <c r="A308" s="210" t="s">
        <v>6</v>
      </c>
      <c r="B308" s="19" t="s">
        <v>1495</v>
      </c>
      <c r="C308" s="19" t="s">
        <v>725</v>
      </c>
      <c r="D308" s="210" t="s">
        <v>726</v>
      </c>
      <c r="E308" s="20">
        <v>44235</v>
      </c>
      <c r="F308" s="241">
        <v>35930176</v>
      </c>
      <c r="G308" s="63" t="s">
        <v>2</v>
      </c>
      <c r="H308" s="20">
        <f>_xlfn.XLOOKUP(B308,'[1]CONTRATOS '!$B$2:$B$679,'[1]CONTRATOS '!$AP$2:$AP$679)</f>
        <v>44469</v>
      </c>
      <c r="I308" s="19" t="s">
        <v>1</v>
      </c>
      <c r="J308" s="19" t="s">
        <v>601</v>
      </c>
      <c r="K308" s="144">
        <f>+L308/F308</f>
        <v>0.58333329622432128</v>
      </c>
      <c r="L308" s="248">
        <v>20959268</v>
      </c>
      <c r="M308" s="241">
        <f>+F308-L308</f>
        <v>14970908</v>
      </c>
      <c r="N308" s="145">
        <v>0</v>
      </c>
      <c r="O308" s="145">
        <v>0</v>
      </c>
      <c r="P308" s="63">
        <v>0</v>
      </c>
      <c r="R308" s="280"/>
      <c r="S308" s="282"/>
      <c r="T308" s="282"/>
    </row>
    <row r="309" spans="1:20" ht="54" x14ac:dyDescent="0.25">
      <c r="A309" s="210" t="s">
        <v>6</v>
      </c>
      <c r="B309" s="19" t="s">
        <v>1496</v>
      </c>
      <c r="C309" s="19" t="s">
        <v>727</v>
      </c>
      <c r="D309" s="210" t="s">
        <v>648</v>
      </c>
      <c r="E309" s="20">
        <v>44236</v>
      </c>
      <c r="F309" s="241">
        <v>54905802</v>
      </c>
      <c r="G309" s="63" t="s">
        <v>2</v>
      </c>
      <c r="H309" s="20">
        <v>44561</v>
      </c>
      <c r="I309" s="19" t="s">
        <v>1</v>
      </c>
      <c r="J309" s="19" t="s">
        <v>63</v>
      </c>
      <c r="K309" s="144">
        <f>+L309/F309</f>
        <v>0.79754602254967522</v>
      </c>
      <c r="L309" s="248">
        <v>43789904</v>
      </c>
      <c r="M309" s="241">
        <f>+F309-L309</f>
        <v>11115898</v>
      </c>
      <c r="N309" s="145">
        <v>0</v>
      </c>
      <c r="O309" s="145">
        <v>0</v>
      </c>
      <c r="P309" s="63">
        <v>0</v>
      </c>
      <c r="R309" s="280"/>
      <c r="S309" s="282"/>
      <c r="T309" s="282"/>
    </row>
    <row r="310" spans="1:20" ht="72" x14ac:dyDescent="0.25">
      <c r="A310" s="276" t="s">
        <v>6</v>
      </c>
      <c r="B310" s="134" t="s">
        <v>1497</v>
      </c>
      <c r="C310" s="134" t="s">
        <v>728</v>
      </c>
      <c r="D310" s="276" t="s">
        <v>729</v>
      </c>
      <c r="E310" s="16">
        <v>44237</v>
      </c>
      <c r="F310" s="239">
        <v>64000656</v>
      </c>
      <c r="G310" s="62" t="s">
        <v>2</v>
      </c>
      <c r="H310" s="16">
        <f>_xlfn.XLOOKUP(B310,'[1]CONTRATOS '!$B$2:$B$679,'[1]CONTRATOS '!$AP$2:$AP$679)</f>
        <v>44561</v>
      </c>
      <c r="I310" s="134" t="s">
        <v>1</v>
      </c>
      <c r="J310" s="134" t="s">
        <v>30</v>
      </c>
      <c r="K310" s="140">
        <f t="shared" ref="K310:K323" si="33">+L310/(F310+P310)</f>
        <v>0.90595610445070984</v>
      </c>
      <c r="L310" s="239">
        <v>77067449</v>
      </c>
      <c r="M310" s="239">
        <f t="shared" ref="M310:M323" si="34">+F310+P310-L310</f>
        <v>8000082</v>
      </c>
      <c r="N310" s="141">
        <v>0</v>
      </c>
      <c r="O310" s="141">
        <v>0</v>
      </c>
      <c r="P310" s="62">
        <v>21066875</v>
      </c>
      <c r="R310" s="280"/>
      <c r="S310" s="282"/>
      <c r="T310" s="282"/>
    </row>
    <row r="311" spans="1:20" ht="108" x14ac:dyDescent="0.25">
      <c r="A311" s="210" t="s">
        <v>6</v>
      </c>
      <c r="B311" s="19" t="s">
        <v>1498</v>
      </c>
      <c r="C311" s="19" t="s">
        <v>730</v>
      </c>
      <c r="D311" s="210" t="s">
        <v>731</v>
      </c>
      <c r="E311" s="20">
        <v>44237</v>
      </c>
      <c r="F311" s="241">
        <v>64000656</v>
      </c>
      <c r="G311" s="63" t="s">
        <v>2</v>
      </c>
      <c r="H311" s="20">
        <f>_xlfn.XLOOKUP(B311,'[1]CONTRATOS '!$B$2:$B$679,'[1]CONTRATOS '!$AP$2:$AP$679)</f>
        <v>44530</v>
      </c>
      <c r="I311" s="19" t="s">
        <v>1</v>
      </c>
      <c r="J311" s="19" t="s">
        <v>533</v>
      </c>
      <c r="K311" s="144">
        <f t="shared" si="33"/>
        <v>1</v>
      </c>
      <c r="L311" s="241">
        <v>76534111</v>
      </c>
      <c r="M311" s="241">
        <f t="shared" si="34"/>
        <v>0</v>
      </c>
      <c r="N311" s="145">
        <v>0</v>
      </c>
      <c r="O311" s="145">
        <v>0</v>
      </c>
      <c r="P311" s="63">
        <v>12533455</v>
      </c>
      <c r="R311" s="280"/>
      <c r="S311" s="282"/>
      <c r="T311" s="282"/>
    </row>
    <row r="312" spans="1:20" ht="108" x14ac:dyDescent="0.25">
      <c r="A312" s="210" t="s">
        <v>6</v>
      </c>
      <c r="B312" s="19" t="s">
        <v>1499</v>
      </c>
      <c r="C312" s="19" t="s">
        <v>732</v>
      </c>
      <c r="D312" s="210" t="s">
        <v>733</v>
      </c>
      <c r="E312" s="20">
        <v>44238</v>
      </c>
      <c r="F312" s="241">
        <v>64000656</v>
      </c>
      <c r="G312" s="63" t="s">
        <v>2</v>
      </c>
      <c r="H312" s="20">
        <f>_xlfn.XLOOKUP(B312,'[1]CONTRATOS '!$B$2:$B$679,'[1]CONTRATOS '!$AP$2:$AP$679)</f>
        <v>44530</v>
      </c>
      <c r="I312" s="19" t="s">
        <v>1</v>
      </c>
      <c r="J312" s="19" t="s">
        <v>533</v>
      </c>
      <c r="K312" s="144">
        <f t="shared" si="33"/>
        <v>1</v>
      </c>
      <c r="L312" s="241">
        <v>76534111</v>
      </c>
      <c r="M312" s="241">
        <f t="shared" si="34"/>
        <v>0</v>
      </c>
      <c r="N312" s="145">
        <v>0</v>
      </c>
      <c r="O312" s="145">
        <v>0</v>
      </c>
      <c r="P312" s="63">
        <v>12533455</v>
      </c>
      <c r="R312" s="280"/>
      <c r="S312" s="282"/>
      <c r="T312" s="282"/>
    </row>
    <row r="313" spans="1:20" ht="54" x14ac:dyDescent="0.25">
      <c r="A313" s="210" t="s">
        <v>6</v>
      </c>
      <c r="B313" s="19" t="s">
        <v>1500</v>
      </c>
      <c r="C313" s="19" t="s">
        <v>734</v>
      </c>
      <c r="D313" s="210" t="s">
        <v>735</v>
      </c>
      <c r="E313" s="20">
        <v>44237</v>
      </c>
      <c r="F313" s="241">
        <v>25263408</v>
      </c>
      <c r="G313" s="63" t="s">
        <v>2</v>
      </c>
      <c r="H313" s="20">
        <f>_xlfn.XLOOKUP(B313,'[1]CONTRATOS '!$B$2:$B$679,'[1]CONTRATOS '!$AP$2:$AP$679)</f>
        <v>44561</v>
      </c>
      <c r="I313" s="19" t="s">
        <v>1</v>
      </c>
      <c r="J313" s="218" t="s">
        <v>490</v>
      </c>
      <c r="K313" s="157">
        <f t="shared" si="33"/>
        <v>0.90566036721263055</v>
      </c>
      <c r="L313" s="241">
        <v>30316086</v>
      </c>
      <c r="M313" s="248">
        <f t="shared" si="34"/>
        <v>3157926</v>
      </c>
      <c r="N313" s="293">
        <v>0</v>
      </c>
      <c r="O313" s="293">
        <v>0</v>
      </c>
      <c r="P313" s="294">
        <v>8210604</v>
      </c>
      <c r="R313" s="280"/>
      <c r="S313" s="282"/>
      <c r="T313" s="282"/>
    </row>
    <row r="314" spans="1:20" ht="108" x14ac:dyDescent="0.25">
      <c r="A314" s="277" t="s">
        <v>6</v>
      </c>
      <c r="B314" s="135" t="s">
        <v>1501</v>
      </c>
      <c r="C314" s="135" t="s">
        <v>736</v>
      </c>
      <c r="D314" s="277" t="s">
        <v>737</v>
      </c>
      <c r="E314" s="2">
        <v>44239</v>
      </c>
      <c r="F314" s="245">
        <v>59733940</v>
      </c>
      <c r="G314" s="71" t="s">
        <v>2</v>
      </c>
      <c r="H314" s="2">
        <f>_xlfn.XLOOKUP(B314,'[1]CONTRATOS '!$B$2:$B$679,'[1]CONTRATOS '!$AP$2:$AP$679)</f>
        <v>44561</v>
      </c>
      <c r="I314" s="135" t="s">
        <v>1</v>
      </c>
      <c r="J314" s="220" t="s">
        <v>121</v>
      </c>
      <c r="K314" s="160">
        <f t="shared" si="33"/>
        <v>0.90445859233646819</v>
      </c>
      <c r="L314" s="250">
        <v>75734104</v>
      </c>
      <c r="M314" s="250">
        <f t="shared" si="34"/>
        <v>8000082</v>
      </c>
      <c r="N314" s="295">
        <v>0</v>
      </c>
      <c r="O314" s="295">
        <v>0</v>
      </c>
      <c r="P314" s="296">
        <v>24000246</v>
      </c>
      <c r="R314" s="280"/>
      <c r="S314" s="282"/>
      <c r="T314" s="282"/>
    </row>
    <row r="315" spans="1:20" ht="54" x14ac:dyDescent="0.25">
      <c r="A315" s="277" t="s">
        <v>6</v>
      </c>
      <c r="B315" s="135" t="s">
        <v>1502</v>
      </c>
      <c r="C315" s="135" t="s">
        <v>738</v>
      </c>
      <c r="D315" s="277" t="s">
        <v>739</v>
      </c>
      <c r="E315" s="2">
        <v>44239</v>
      </c>
      <c r="F315" s="245">
        <v>37726689</v>
      </c>
      <c r="G315" s="71" t="s">
        <v>2</v>
      </c>
      <c r="H315" s="2">
        <f>_xlfn.XLOOKUP(B315,'[1]CONTRATOS '!$B$2:$B$679,'[1]CONTRATOS '!$AP$2:$AP$679)</f>
        <v>44530</v>
      </c>
      <c r="I315" s="135" t="s">
        <v>1</v>
      </c>
      <c r="J315" s="220" t="s">
        <v>121</v>
      </c>
      <c r="K315" s="160">
        <f t="shared" si="33"/>
        <v>1</v>
      </c>
      <c r="L315" s="250">
        <v>47663633</v>
      </c>
      <c r="M315" s="250">
        <f t="shared" si="34"/>
        <v>0</v>
      </c>
      <c r="N315" s="295">
        <v>0</v>
      </c>
      <c r="O315" s="295">
        <v>0</v>
      </c>
      <c r="P315" s="296">
        <v>9936944</v>
      </c>
      <c r="R315" s="280"/>
      <c r="S315" s="282"/>
      <c r="T315" s="282"/>
    </row>
    <row r="316" spans="1:20" ht="90" x14ac:dyDescent="0.25">
      <c r="A316" s="210" t="s">
        <v>6</v>
      </c>
      <c r="B316" s="19" t="s">
        <v>1503</v>
      </c>
      <c r="C316" s="19" t="s">
        <v>740</v>
      </c>
      <c r="D316" s="210" t="s">
        <v>741</v>
      </c>
      <c r="E316" s="20">
        <v>44237</v>
      </c>
      <c r="F316" s="241">
        <v>77474480</v>
      </c>
      <c r="G316" s="63" t="s">
        <v>2</v>
      </c>
      <c r="H316" s="20">
        <f>_xlfn.XLOOKUP(B316,'[1]CONTRATOS '!$B$2:$B$679,'[1]CONTRATOS '!$AP$2:$AP$679)</f>
        <v>44561</v>
      </c>
      <c r="I316" s="19" t="s">
        <v>1</v>
      </c>
      <c r="J316" s="218" t="s">
        <v>110</v>
      </c>
      <c r="K316" s="157">
        <f t="shared" si="33"/>
        <v>0.90566037184443848</v>
      </c>
      <c r="L316" s="248">
        <v>92969370</v>
      </c>
      <c r="M316" s="248">
        <f t="shared" si="34"/>
        <v>9684310</v>
      </c>
      <c r="N316" s="293">
        <v>0</v>
      </c>
      <c r="O316" s="293">
        <v>0</v>
      </c>
      <c r="P316" s="294">
        <v>25179200</v>
      </c>
      <c r="R316" s="280"/>
      <c r="S316" s="282"/>
      <c r="T316" s="282"/>
    </row>
    <row r="317" spans="1:20" ht="54" x14ac:dyDescent="0.25">
      <c r="A317" s="210" t="s">
        <v>6</v>
      </c>
      <c r="B317" s="19" t="s">
        <v>1504</v>
      </c>
      <c r="C317" s="19" t="s">
        <v>742</v>
      </c>
      <c r="D317" s="210" t="s">
        <v>743</v>
      </c>
      <c r="E317" s="20">
        <v>44237</v>
      </c>
      <c r="F317" s="241">
        <v>17965080</v>
      </c>
      <c r="G317" s="63" t="s">
        <v>2</v>
      </c>
      <c r="H317" s="20">
        <f>_xlfn.XLOOKUP(B317,'[1]CONTRATOS '!$B$2:$B$679,'[1]CONTRATOS '!$AP$2:$AP$679)</f>
        <v>44561</v>
      </c>
      <c r="I317" s="19" t="s">
        <v>1</v>
      </c>
      <c r="J317" s="218" t="s">
        <v>490</v>
      </c>
      <c r="K317" s="157">
        <f t="shared" si="33"/>
        <v>0.90566037735849059</v>
      </c>
      <c r="L317" s="248">
        <v>21558096</v>
      </c>
      <c r="M317" s="248">
        <f t="shared" si="34"/>
        <v>2245635</v>
      </c>
      <c r="N317" s="293">
        <v>0</v>
      </c>
      <c r="O317" s="293">
        <v>0</v>
      </c>
      <c r="P317" s="294">
        <v>5838651</v>
      </c>
      <c r="R317" s="280"/>
      <c r="S317" s="282"/>
      <c r="T317" s="282"/>
    </row>
    <row r="318" spans="1:20" ht="36" x14ac:dyDescent="0.25">
      <c r="A318" s="221" t="s">
        <v>6</v>
      </c>
      <c r="B318" s="86" t="s">
        <v>1505</v>
      </c>
      <c r="C318" s="86" t="s">
        <v>744</v>
      </c>
      <c r="D318" s="221" t="s">
        <v>745</v>
      </c>
      <c r="E318" s="89">
        <v>44238</v>
      </c>
      <c r="F318" s="240">
        <v>13473816</v>
      </c>
      <c r="G318" s="64" t="s">
        <v>2</v>
      </c>
      <c r="H318" s="89">
        <f>_xlfn.XLOOKUP(B318,'[1]CONTRATOS '!$B$2:$B$679,'[1]CONTRATOS '!$AP$2:$AP$679)</f>
        <v>44561</v>
      </c>
      <c r="I318" s="86" t="s">
        <v>514</v>
      </c>
      <c r="J318" s="222" t="s">
        <v>11</v>
      </c>
      <c r="K318" s="161">
        <f t="shared" si="33"/>
        <v>0.90566029175271767</v>
      </c>
      <c r="L318" s="240">
        <v>16168563</v>
      </c>
      <c r="M318" s="251">
        <f t="shared" si="34"/>
        <v>1684227</v>
      </c>
      <c r="N318" s="297">
        <v>0</v>
      </c>
      <c r="O318" s="297">
        <v>0</v>
      </c>
      <c r="P318" s="298">
        <v>4378974</v>
      </c>
      <c r="R318" s="280"/>
      <c r="S318" s="282"/>
    </row>
    <row r="319" spans="1:20" ht="126" x14ac:dyDescent="0.25">
      <c r="A319" s="276" t="s">
        <v>6</v>
      </c>
      <c r="B319" s="134" t="s">
        <v>1506</v>
      </c>
      <c r="C319" s="134" t="s">
        <v>746</v>
      </c>
      <c r="D319" s="276" t="s">
        <v>747</v>
      </c>
      <c r="E319" s="16">
        <v>44239</v>
      </c>
      <c r="F319" s="239">
        <v>81965760</v>
      </c>
      <c r="G319" s="62" t="s">
        <v>2</v>
      </c>
      <c r="H319" s="16">
        <f>_xlfn.XLOOKUP(B319,'[1]CONTRATOS '!$B$2:$B$679,'[1]CONTRATOS '!$AP$2:$AP$679)</f>
        <v>44561</v>
      </c>
      <c r="I319" s="134" t="s">
        <v>1</v>
      </c>
      <c r="J319" s="134" t="s">
        <v>30</v>
      </c>
      <c r="K319" s="140">
        <f t="shared" si="33"/>
        <v>0.90445859872611467</v>
      </c>
      <c r="L319" s="239">
        <v>96992816</v>
      </c>
      <c r="M319" s="239">
        <f t="shared" si="34"/>
        <v>10245720</v>
      </c>
      <c r="N319" s="141">
        <v>0</v>
      </c>
      <c r="O319" s="141">
        <v>0</v>
      </c>
      <c r="P319" s="62">
        <v>25272776</v>
      </c>
      <c r="R319" s="280"/>
      <c r="S319" s="282"/>
      <c r="T319" s="282"/>
    </row>
    <row r="320" spans="1:20" ht="126" x14ac:dyDescent="0.25">
      <c r="A320" s="276" t="s">
        <v>6</v>
      </c>
      <c r="B320" s="134" t="s">
        <v>1507</v>
      </c>
      <c r="C320" s="134" t="s">
        <v>748</v>
      </c>
      <c r="D320" s="276" t="s">
        <v>749</v>
      </c>
      <c r="E320" s="16">
        <v>44239</v>
      </c>
      <c r="F320" s="239">
        <v>103299312</v>
      </c>
      <c r="G320" s="62" t="s">
        <v>2</v>
      </c>
      <c r="H320" s="16">
        <f>_xlfn.XLOOKUP(B320,'[1]CONTRATOS '!$B$2:$B$679,'[1]CONTRATOS '!$AP$2:$AP$679)</f>
        <v>44561</v>
      </c>
      <c r="I320" s="134" t="s">
        <v>1</v>
      </c>
      <c r="J320" s="134" t="s">
        <v>30</v>
      </c>
      <c r="K320" s="140">
        <f t="shared" si="33"/>
        <v>0.90445859080850965</v>
      </c>
      <c r="L320" s="239">
        <v>122237508</v>
      </c>
      <c r="M320" s="239">
        <f t="shared" si="34"/>
        <v>12912414</v>
      </c>
      <c r="N320" s="141">
        <v>0</v>
      </c>
      <c r="O320" s="141">
        <v>0</v>
      </c>
      <c r="P320" s="62">
        <v>31850610</v>
      </c>
      <c r="R320" s="280"/>
      <c r="S320" s="282"/>
      <c r="T320" s="282"/>
    </row>
    <row r="321" spans="1:20" ht="90" x14ac:dyDescent="0.25">
      <c r="A321" s="277" t="s">
        <v>6</v>
      </c>
      <c r="B321" s="135" t="s">
        <v>1508</v>
      </c>
      <c r="C321" s="135" t="s">
        <v>750</v>
      </c>
      <c r="D321" s="277" t="s">
        <v>751</v>
      </c>
      <c r="E321" s="2">
        <v>44243</v>
      </c>
      <c r="F321" s="245">
        <v>74273171</v>
      </c>
      <c r="G321" s="71" t="s">
        <v>2</v>
      </c>
      <c r="H321" s="2">
        <f>_xlfn.XLOOKUP(B321,'[1]CONTRATOS '!$B$2:$B$679,'[1]CONTRATOS '!$AP$2:$AP$679)</f>
        <v>44561</v>
      </c>
      <c r="I321" s="135" t="s">
        <v>1</v>
      </c>
      <c r="J321" s="220" t="s">
        <v>752</v>
      </c>
      <c r="K321" s="160">
        <f t="shared" si="33"/>
        <v>0.90415334622851118</v>
      </c>
      <c r="L321" s="250">
        <v>93836197</v>
      </c>
      <c r="M321" s="250">
        <f t="shared" si="34"/>
        <v>9947301</v>
      </c>
      <c r="N321" s="295">
        <v>0</v>
      </c>
      <c r="O321" s="295">
        <v>0</v>
      </c>
      <c r="P321" s="296">
        <v>29510327</v>
      </c>
      <c r="R321" s="280"/>
      <c r="S321" s="282"/>
      <c r="T321" s="282"/>
    </row>
    <row r="322" spans="1:20" ht="54" x14ac:dyDescent="0.25">
      <c r="A322" s="210" t="s">
        <v>6</v>
      </c>
      <c r="B322" s="19" t="s">
        <v>1509</v>
      </c>
      <c r="C322" s="19" t="s">
        <v>753</v>
      </c>
      <c r="D322" s="210" t="s">
        <v>754</v>
      </c>
      <c r="E322" s="20">
        <v>44238</v>
      </c>
      <c r="F322" s="241">
        <v>49282356</v>
      </c>
      <c r="G322" s="63" t="s">
        <v>2</v>
      </c>
      <c r="H322" s="20">
        <f>_xlfn.XLOOKUP(B322,'[1]CONTRATOS '!$B$2:$B$679,'[1]CONTRATOS '!$AP$2:$AP$679)</f>
        <v>44561</v>
      </c>
      <c r="I322" s="19" t="s">
        <v>1</v>
      </c>
      <c r="J322" s="19" t="s">
        <v>63</v>
      </c>
      <c r="K322" s="144">
        <f t="shared" si="33"/>
        <v>0.90566035585368165</v>
      </c>
      <c r="L322" s="241">
        <v>61979562</v>
      </c>
      <c r="M322" s="241">
        <f t="shared" si="34"/>
        <v>6456206</v>
      </c>
      <c r="N322" s="145">
        <v>0</v>
      </c>
      <c r="O322" s="145">
        <v>0</v>
      </c>
      <c r="P322" s="63">
        <v>19153412</v>
      </c>
      <c r="R322" s="280"/>
      <c r="S322" s="282"/>
      <c r="T322" s="282"/>
    </row>
    <row r="323" spans="1:20" ht="54" x14ac:dyDescent="0.25">
      <c r="A323" s="221" t="s">
        <v>6</v>
      </c>
      <c r="B323" s="86" t="s">
        <v>1510</v>
      </c>
      <c r="C323" s="86" t="s">
        <v>755</v>
      </c>
      <c r="D323" s="221" t="s">
        <v>756</v>
      </c>
      <c r="E323" s="89">
        <v>44239</v>
      </c>
      <c r="F323" s="240">
        <v>25263408</v>
      </c>
      <c r="G323" s="64" t="s">
        <v>2</v>
      </c>
      <c r="H323" s="89">
        <f>_xlfn.XLOOKUP(B323,'[1]CONTRATOS '!$B$2:$B$679,'[1]CONTRATOS '!$AP$2:$AP$679)</f>
        <v>44561</v>
      </c>
      <c r="I323" s="86" t="s">
        <v>514</v>
      </c>
      <c r="J323" s="222" t="s">
        <v>11</v>
      </c>
      <c r="K323" s="161">
        <f t="shared" si="33"/>
        <v>0.90445859063255951</v>
      </c>
      <c r="L323" s="240">
        <v>29895030</v>
      </c>
      <c r="M323" s="251">
        <f t="shared" si="34"/>
        <v>3157926</v>
      </c>
      <c r="N323" s="297">
        <v>0</v>
      </c>
      <c r="O323" s="297">
        <v>0</v>
      </c>
      <c r="P323" s="298">
        <v>7789548</v>
      </c>
      <c r="R323" s="280"/>
      <c r="S323" s="282"/>
    </row>
    <row r="324" spans="1:20" ht="90" x14ac:dyDescent="0.25">
      <c r="A324" s="210" t="s">
        <v>6</v>
      </c>
      <c r="B324" s="19" t="s">
        <v>1511</v>
      </c>
      <c r="C324" s="19" t="s">
        <v>757</v>
      </c>
      <c r="D324" s="210" t="s">
        <v>695</v>
      </c>
      <c r="E324" s="20">
        <v>44238</v>
      </c>
      <c r="F324" s="241">
        <v>56140920</v>
      </c>
      <c r="G324" s="63" t="s">
        <v>2</v>
      </c>
      <c r="H324" s="20">
        <f>_xlfn.XLOOKUP(B324,'[1]CONTRATOS '!$B$2:$B$679,'[1]CONTRATOS '!$AP$2:$AP$679)</f>
        <v>44469</v>
      </c>
      <c r="I324" s="19" t="s">
        <v>1</v>
      </c>
      <c r="J324" s="19" t="s">
        <v>63</v>
      </c>
      <c r="K324" s="144">
        <f>+L324/F324</f>
        <v>0.94999983968912516</v>
      </c>
      <c r="L324" s="241">
        <v>53333865</v>
      </c>
      <c r="M324" s="241">
        <f>+F324-L324</f>
        <v>2807055</v>
      </c>
      <c r="N324" s="145">
        <v>0</v>
      </c>
      <c r="O324" s="145">
        <v>0</v>
      </c>
      <c r="P324" s="63">
        <v>0</v>
      </c>
      <c r="R324" s="280"/>
      <c r="S324" s="282"/>
      <c r="T324" s="282"/>
    </row>
    <row r="325" spans="1:20" ht="72" x14ac:dyDescent="0.25">
      <c r="A325" s="210" t="s">
        <v>6</v>
      </c>
      <c r="B325" s="19" t="s">
        <v>1512</v>
      </c>
      <c r="C325" s="19" t="s">
        <v>758</v>
      </c>
      <c r="D325" s="210" t="s">
        <v>759</v>
      </c>
      <c r="E325" s="20">
        <v>44238</v>
      </c>
      <c r="F325" s="241">
        <v>40421464</v>
      </c>
      <c r="G325" s="63" t="s">
        <v>2</v>
      </c>
      <c r="H325" s="20">
        <f>_xlfn.XLOOKUP(B325,'[1]CONTRATOS '!$B$2:$B$679,'[1]CONTRATOS '!$AP$2:$AP$679)</f>
        <v>44530</v>
      </c>
      <c r="I325" s="19" t="s">
        <v>1</v>
      </c>
      <c r="J325" s="218" t="s">
        <v>7</v>
      </c>
      <c r="K325" s="157">
        <f>+L325/(F325+P325)</f>
        <v>1</v>
      </c>
      <c r="L325" s="248">
        <v>47663633</v>
      </c>
      <c r="M325" s="248">
        <f>+F325+P325-L325</f>
        <v>0</v>
      </c>
      <c r="N325" s="293">
        <v>0</v>
      </c>
      <c r="O325" s="293">
        <v>0</v>
      </c>
      <c r="P325" s="294">
        <v>7242169</v>
      </c>
      <c r="R325" s="280"/>
      <c r="S325" s="282"/>
      <c r="T325" s="282"/>
    </row>
    <row r="326" spans="1:20" ht="72" x14ac:dyDescent="0.25">
      <c r="A326" s="223" t="s">
        <v>6</v>
      </c>
      <c r="B326" s="3" t="s">
        <v>1513</v>
      </c>
      <c r="C326" s="3" t="s">
        <v>760</v>
      </c>
      <c r="D326" s="223" t="s">
        <v>761</v>
      </c>
      <c r="E326" s="299">
        <v>44238</v>
      </c>
      <c r="F326" s="244">
        <v>33789804</v>
      </c>
      <c r="G326" s="70" t="s">
        <v>2</v>
      </c>
      <c r="H326" s="299">
        <v>44561</v>
      </c>
      <c r="I326" s="3" t="s">
        <v>1</v>
      </c>
      <c r="J326" s="3" t="s">
        <v>63</v>
      </c>
      <c r="K326" s="150">
        <f>+L326/F326</f>
        <v>0.89408100739501184</v>
      </c>
      <c r="L326" s="244">
        <v>30210822</v>
      </c>
      <c r="M326" s="244">
        <f>+F326-L326</f>
        <v>3578982</v>
      </c>
      <c r="N326" s="151">
        <v>0</v>
      </c>
      <c r="O326" s="151">
        <v>0</v>
      </c>
      <c r="P326" s="70">
        <v>0</v>
      </c>
      <c r="R326" s="280"/>
      <c r="S326" s="282"/>
      <c r="T326" s="282"/>
    </row>
    <row r="327" spans="1:20" ht="72" x14ac:dyDescent="0.25">
      <c r="A327" s="210" t="s">
        <v>6</v>
      </c>
      <c r="B327" s="19" t="s">
        <v>1514</v>
      </c>
      <c r="C327" s="19" t="s">
        <v>762</v>
      </c>
      <c r="D327" s="210" t="s">
        <v>763</v>
      </c>
      <c r="E327" s="20">
        <v>44239</v>
      </c>
      <c r="F327" s="241">
        <v>70400721</v>
      </c>
      <c r="G327" s="63" t="s">
        <v>2</v>
      </c>
      <c r="H327" s="20">
        <f>_xlfn.XLOOKUP(B327,'[1]CONTRATOS '!$B$2:$B$679,'[1]CONTRATOS '!$AP$2:$AP$679)</f>
        <v>44561</v>
      </c>
      <c r="I327" s="19" t="s">
        <v>1</v>
      </c>
      <c r="J327" s="19" t="s">
        <v>371</v>
      </c>
      <c r="K327" s="144">
        <f>+L327/(F327+P327)</f>
        <v>0.90415335334334812</v>
      </c>
      <c r="L327" s="241">
        <v>87383352</v>
      </c>
      <c r="M327" s="241">
        <f>+F327+P327-L327</f>
        <v>9263253</v>
      </c>
      <c r="N327" s="145">
        <v>0</v>
      </c>
      <c r="O327" s="145">
        <v>0</v>
      </c>
      <c r="P327" s="63">
        <v>26245884</v>
      </c>
      <c r="R327" s="280"/>
      <c r="S327" s="282"/>
      <c r="T327" s="282"/>
    </row>
    <row r="328" spans="1:20" ht="90" x14ac:dyDescent="0.25">
      <c r="A328" s="217" t="s">
        <v>6</v>
      </c>
      <c r="B328" s="17" t="s">
        <v>1515</v>
      </c>
      <c r="C328" s="17" t="s">
        <v>764</v>
      </c>
      <c r="D328" s="217" t="s">
        <v>256</v>
      </c>
      <c r="E328" s="18">
        <v>44239</v>
      </c>
      <c r="F328" s="242">
        <v>35031920</v>
      </c>
      <c r="G328" s="65" t="s">
        <v>2</v>
      </c>
      <c r="H328" s="18">
        <f>_xlfn.XLOOKUP(B328,'[1]CONTRATOS '!$B$2:$B$679,'[1]CONTRATOS '!$AP$2:$AP$679)</f>
        <v>44469</v>
      </c>
      <c r="I328" s="17" t="s">
        <v>1</v>
      </c>
      <c r="J328" s="17" t="s">
        <v>45</v>
      </c>
      <c r="K328" s="146">
        <f>+L328/F328</f>
        <v>0.97008548204037914</v>
      </c>
      <c r="L328" s="242">
        <v>33983957</v>
      </c>
      <c r="M328" s="242">
        <f>+F328-L328</f>
        <v>1047963</v>
      </c>
      <c r="N328" s="147">
        <v>0</v>
      </c>
      <c r="O328" s="147">
        <v>0</v>
      </c>
      <c r="P328" s="65">
        <v>0</v>
      </c>
      <c r="R328" s="280"/>
      <c r="S328" s="282"/>
      <c r="T328" s="282"/>
    </row>
    <row r="329" spans="1:20" ht="54" x14ac:dyDescent="0.25">
      <c r="A329" s="276" t="s">
        <v>6</v>
      </c>
      <c r="B329" s="134" t="s">
        <v>1516</v>
      </c>
      <c r="C329" s="134" t="s">
        <v>765</v>
      </c>
      <c r="D329" s="276" t="s">
        <v>766</v>
      </c>
      <c r="E329" s="16">
        <v>44238</v>
      </c>
      <c r="F329" s="239">
        <v>56140920</v>
      </c>
      <c r="G329" s="62" t="s">
        <v>2</v>
      </c>
      <c r="H329" s="16">
        <f>_xlfn.XLOOKUP(B329,'[1]CONTRATOS '!$B$2:$B$679,'[1]CONTRATOS '!$AP$2:$AP$679)</f>
        <v>44561</v>
      </c>
      <c r="I329" s="134" t="s">
        <v>1</v>
      </c>
      <c r="J329" s="134" t="s">
        <v>30</v>
      </c>
      <c r="K329" s="140">
        <f t="shared" ref="K329:K352" si="35">+L329/(F329+P329)</f>
        <v>0.90445858962086711</v>
      </c>
      <c r="L329" s="239">
        <v>66433415</v>
      </c>
      <c r="M329" s="239">
        <f t="shared" ref="M329:M352" si="36">+F329+P329-L329</f>
        <v>7017615</v>
      </c>
      <c r="N329" s="141">
        <v>0</v>
      </c>
      <c r="O329" s="141">
        <v>0</v>
      </c>
      <c r="P329" s="62">
        <v>17310110</v>
      </c>
      <c r="R329" s="280"/>
      <c r="S329" s="282"/>
      <c r="T329" s="282"/>
    </row>
    <row r="330" spans="1:20" ht="54" x14ac:dyDescent="0.25">
      <c r="A330" s="276" t="s">
        <v>6</v>
      </c>
      <c r="B330" s="134" t="s">
        <v>1517</v>
      </c>
      <c r="C330" s="134" t="s">
        <v>767</v>
      </c>
      <c r="D330" s="276" t="s">
        <v>766</v>
      </c>
      <c r="E330" s="16">
        <v>44238</v>
      </c>
      <c r="F330" s="239">
        <v>56140920</v>
      </c>
      <c r="G330" s="62" t="s">
        <v>2</v>
      </c>
      <c r="H330" s="16">
        <f>_xlfn.XLOOKUP(B330,'[1]CONTRATOS '!$B$2:$B$679,'[1]CONTRATOS '!$AP$2:$AP$679)</f>
        <v>44561</v>
      </c>
      <c r="I330" s="134" t="s">
        <v>1</v>
      </c>
      <c r="J330" s="134" t="s">
        <v>30</v>
      </c>
      <c r="K330" s="140">
        <f t="shared" si="35"/>
        <v>0.90415334612360421</v>
      </c>
      <c r="L330" s="239">
        <v>66199495</v>
      </c>
      <c r="M330" s="239">
        <f t="shared" si="36"/>
        <v>7017615</v>
      </c>
      <c r="N330" s="141">
        <v>0</v>
      </c>
      <c r="O330" s="141">
        <v>0</v>
      </c>
      <c r="P330" s="62">
        <v>17076190</v>
      </c>
      <c r="R330" s="280"/>
      <c r="S330" s="282"/>
      <c r="T330" s="282"/>
    </row>
    <row r="331" spans="1:20" ht="54" x14ac:dyDescent="0.25">
      <c r="A331" s="276" t="s">
        <v>6</v>
      </c>
      <c r="B331" s="134" t="s">
        <v>1518</v>
      </c>
      <c r="C331" s="134" t="s">
        <v>768</v>
      </c>
      <c r="D331" s="276" t="s">
        <v>766</v>
      </c>
      <c r="E331" s="16">
        <v>44238</v>
      </c>
      <c r="F331" s="239">
        <v>56140920</v>
      </c>
      <c r="G331" s="62" t="s">
        <v>2</v>
      </c>
      <c r="H331" s="16">
        <f>_xlfn.XLOOKUP(B331,'[1]CONTRATOS '!$B$2:$B$679,'[1]CONTRATOS '!$AP$2:$AP$679)</f>
        <v>44561</v>
      </c>
      <c r="I331" s="134" t="s">
        <v>1</v>
      </c>
      <c r="J331" s="134" t="s">
        <v>30</v>
      </c>
      <c r="K331" s="140">
        <f t="shared" si="35"/>
        <v>0.90536276517714298</v>
      </c>
      <c r="L331" s="239">
        <v>67135175</v>
      </c>
      <c r="M331" s="239">
        <f t="shared" si="36"/>
        <v>7017615</v>
      </c>
      <c r="N331" s="141">
        <v>0</v>
      </c>
      <c r="O331" s="141">
        <v>0</v>
      </c>
      <c r="P331" s="62">
        <v>18011870</v>
      </c>
      <c r="R331" s="280"/>
      <c r="S331" s="282"/>
      <c r="T331" s="282"/>
    </row>
    <row r="332" spans="1:20" ht="54" x14ac:dyDescent="0.25">
      <c r="A332" s="276" t="s">
        <v>6</v>
      </c>
      <c r="B332" s="134" t="s">
        <v>1519</v>
      </c>
      <c r="C332" s="134" t="s">
        <v>769</v>
      </c>
      <c r="D332" s="276" t="s">
        <v>766</v>
      </c>
      <c r="E332" s="16">
        <v>44239</v>
      </c>
      <c r="F332" s="239">
        <v>56140920</v>
      </c>
      <c r="G332" s="62" t="s">
        <v>2</v>
      </c>
      <c r="H332" s="16">
        <f>_xlfn.XLOOKUP(B332,'[1]CONTRATOS '!$B$2:$B$679,'[1]CONTRATOS '!$AP$2:$AP$679)</f>
        <v>44561</v>
      </c>
      <c r="I332" s="134" t="s">
        <v>1</v>
      </c>
      <c r="J332" s="134" t="s">
        <v>30</v>
      </c>
      <c r="K332" s="140">
        <f t="shared" si="35"/>
        <v>0.90445858962086711</v>
      </c>
      <c r="L332" s="239">
        <v>66433415</v>
      </c>
      <c r="M332" s="239">
        <f t="shared" si="36"/>
        <v>7017615</v>
      </c>
      <c r="N332" s="141">
        <v>0</v>
      </c>
      <c r="O332" s="141">
        <v>0</v>
      </c>
      <c r="P332" s="62">
        <v>17310110</v>
      </c>
      <c r="R332" s="280"/>
      <c r="S332" s="282"/>
      <c r="T332" s="282"/>
    </row>
    <row r="333" spans="1:20" ht="54" x14ac:dyDescent="0.25">
      <c r="A333" s="276" t="s">
        <v>6</v>
      </c>
      <c r="B333" s="134" t="s">
        <v>1520</v>
      </c>
      <c r="C333" s="134" t="s">
        <v>770</v>
      </c>
      <c r="D333" s="276" t="s">
        <v>766</v>
      </c>
      <c r="E333" s="16">
        <v>44239</v>
      </c>
      <c r="F333" s="239">
        <v>56140920</v>
      </c>
      <c r="G333" s="62" t="s">
        <v>2</v>
      </c>
      <c r="H333" s="16">
        <f>_xlfn.XLOOKUP(B333,'[1]CONTRATOS '!$B$2:$B$679,'[1]CONTRATOS '!$AP$2:$AP$679)</f>
        <v>44561</v>
      </c>
      <c r="I333" s="134" t="s">
        <v>1</v>
      </c>
      <c r="J333" s="134" t="s">
        <v>30</v>
      </c>
      <c r="K333" s="140">
        <f t="shared" si="35"/>
        <v>0.90415334612360421</v>
      </c>
      <c r="L333" s="239">
        <v>66199495</v>
      </c>
      <c r="M333" s="239">
        <f t="shared" si="36"/>
        <v>7017615</v>
      </c>
      <c r="N333" s="141">
        <v>0</v>
      </c>
      <c r="O333" s="141">
        <v>0</v>
      </c>
      <c r="P333" s="62">
        <v>17076190</v>
      </c>
      <c r="R333" s="280"/>
      <c r="S333" s="282"/>
      <c r="T333" s="282"/>
    </row>
    <row r="334" spans="1:20" ht="126" x14ac:dyDescent="0.25">
      <c r="A334" s="210" t="s">
        <v>6</v>
      </c>
      <c r="B334" s="19" t="s">
        <v>1521</v>
      </c>
      <c r="C334" s="19" t="s">
        <v>771</v>
      </c>
      <c r="D334" s="210" t="s">
        <v>772</v>
      </c>
      <c r="E334" s="20">
        <v>44244</v>
      </c>
      <c r="F334" s="241">
        <v>40421464</v>
      </c>
      <c r="G334" s="63" t="s">
        <v>2</v>
      </c>
      <c r="H334" s="20">
        <f>_xlfn.XLOOKUP(B334,'[1]CONTRATOS '!$B$2:$B$679,'[1]CONTRATOS '!$AP$2:$AP$679)</f>
        <v>44561</v>
      </c>
      <c r="I334" s="19" t="s">
        <v>1</v>
      </c>
      <c r="J334" s="19" t="s">
        <v>601</v>
      </c>
      <c r="K334" s="144">
        <f t="shared" si="35"/>
        <v>0.90322579224129762</v>
      </c>
      <c r="L334" s="241">
        <v>47158367</v>
      </c>
      <c r="M334" s="241">
        <f t="shared" si="36"/>
        <v>5052683</v>
      </c>
      <c r="N334" s="145">
        <v>0</v>
      </c>
      <c r="O334" s="145">
        <v>0</v>
      </c>
      <c r="P334" s="63">
        <v>11789586</v>
      </c>
      <c r="R334" s="280"/>
      <c r="S334" s="282"/>
      <c r="T334" s="282"/>
    </row>
    <row r="335" spans="1:20" ht="126" x14ac:dyDescent="0.25">
      <c r="A335" s="210" t="s">
        <v>6</v>
      </c>
      <c r="B335" s="19" t="s">
        <v>1522</v>
      </c>
      <c r="C335" s="19" t="s">
        <v>773</v>
      </c>
      <c r="D335" s="210" t="s">
        <v>774</v>
      </c>
      <c r="E335" s="20">
        <v>44244</v>
      </c>
      <c r="F335" s="241">
        <v>81965760</v>
      </c>
      <c r="G335" s="63" t="s">
        <v>2</v>
      </c>
      <c r="H335" s="20">
        <f>_xlfn.XLOOKUP(B335,'[1]CONTRATOS '!$B$2:$B$679,'[1]CONTRATOS '!$AP$2:$AP$679)</f>
        <v>44561</v>
      </c>
      <c r="I335" s="19" t="s">
        <v>1</v>
      </c>
      <c r="J335" s="19" t="s">
        <v>601</v>
      </c>
      <c r="K335" s="144">
        <f t="shared" si="35"/>
        <v>0.90322580645161288</v>
      </c>
      <c r="L335" s="241">
        <v>95626720</v>
      </c>
      <c r="M335" s="241">
        <f t="shared" si="36"/>
        <v>10245720</v>
      </c>
      <c r="N335" s="145">
        <v>1</v>
      </c>
      <c r="O335" s="145">
        <v>0</v>
      </c>
      <c r="P335" s="63">
        <v>23906680</v>
      </c>
      <c r="R335" s="280"/>
      <c r="S335" s="282"/>
      <c r="T335" s="282"/>
    </row>
    <row r="336" spans="1:20" ht="72" x14ac:dyDescent="0.25">
      <c r="A336" s="276" t="s">
        <v>6</v>
      </c>
      <c r="B336" s="134" t="s">
        <v>1523</v>
      </c>
      <c r="C336" s="134" t="s">
        <v>775</v>
      </c>
      <c r="D336" s="276" t="s">
        <v>151</v>
      </c>
      <c r="E336" s="16">
        <v>44244</v>
      </c>
      <c r="F336" s="239">
        <v>56140920</v>
      </c>
      <c r="G336" s="62" t="s">
        <v>2</v>
      </c>
      <c r="H336" s="16">
        <f>_xlfn.XLOOKUP(B336,'[1]CONTRATOS '!$B$2:$B$679,'[1]CONTRATOS '!$AP$2:$AP$679)</f>
        <v>44530</v>
      </c>
      <c r="I336" s="134" t="s">
        <v>1</v>
      </c>
      <c r="J336" s="134" t="s">
        <v>30</v>
      </c>
      <c r="K336" s="140">
        <f t="shared" si="35"/>
        <v>1</v>
      </c>
      <c r="L336" s="239">
        <v>65731655</v>
      </c>
      <c r="M336" s="239">
        <f t="shared" si="36"/>
        <v>0</v>
      </c>
      <c r="N336" s="141">
        <v>0</v>
      </c>
      <c r="O336" s="141">
        <v>0</v>
      </c>
      <c r="P336" s="62">
        <v>9590735</v>
      </c>
      <c r="R336" s="280"/>
      <c r="S336" s="282"/>
      <c r="T336" s="282"/>
    </row>
    <row r="337" spans="1:20" ht="72" x14ac:dyDescent="0.25">
      <c r="A337" s="276" t="s">
        <v>6</v>
      </c>
      <c r="B337" s="134" t="s">
        <v>1524</v>
      </c>
      <c r="C337" s="134" t="s">
        <v>776</v>
      </c>
      <c r="D337" s="276" t="s">
        <v>151</v>
      </c>
      <c r="E337" s="16">
        <v>44243</v>
      </c>
      <c r="F337" s="239">
        <v>56140920</v>
      </c>
      <c r="G337" s="62" t="s">
        <v>2</v>
      </c>
      <c r="H337" s="16">
        <f>_xlfn.XLOOKUP(B337,'[1]CONTRATOS '!$B$2:$B$679,'[1]CONTRATOS '!$AP$2:$AP$679)</f>
        <v>44530</v>
      </c>
      <c r="I337" s="134" t="s">
        <v>1</v>
      </c>
      <c r="J337" s="134" t="s">
        <v>30</v>
      </c>
      <c r="K337" s="140">
        <f t="shared" si="35"/>
        <v>1</v>
      </c>
      <c r="L337" s="239">
        <v>63860295</v>
      </c>
      <c r="M337" s="239">
        <f t="shared" si="36"/>
        <v>0</v>
      </c>
      <c r="N337" s="141">
        <v>0</v>
      </c>
      <c r="O337" s="141">
        <v>0</v>
      </c>
      <c r="P337" s="62">
        <v>7719375</v>
      </c>
      <c r="R337" s="280"/>
      <c r="S337" s="282"/>
      <c r="T337" s="282"/>
    </row>
    <row r="338" spans="1:20" ht="72" x14ac:dyDescent="0.25">
      <c r="A338" s="276" t="s">
        <v>6</v>
      </c>
      <c r="B338" s="134" t="s">
        <v>1525</v>
      </c>
      <c r="C338" s="134" t="s">
        <v>777</v>
      </c>
      <c r="D338" s="276" t="s">
        <v>151</v>
      </c>
      <c r="E338" s="16">
        <v>44246</v>
      </c>
      <c r="F338" s="239">
        <v>52164265</v>
      </c>
      <c r="G338" s="62" t="s">
        <v>2</v>
      </c>
      <c r="H338" s="16">
        <f>_xlfn.XLOOKUP(B338,'[1]CONTRATOS '!$B$2:$B$679,'[1]CONTRATOS '!$AP$2:$AP$679)</f>
        <v>44530</v>
      </c>
      <c r="I338" s="134" t="s">
        <v>1</v>
      </c>
      <c r="J338" s="134" t="s">
        <v>30</v>
      </c>
      <c r="K338" s="140">
        <f t="shared" si="35"/>
        <v>1</v>
      </c>
      <c r="L338" s="239">
        <v>63860295</v>
      </c>
      <c r="M338" s="239">
        <f t="shared" si="36"/>
        <v>0</v>
      </c>
      <c r="N338" s="141">
        <v>0</v>
      </c>
      <c r="O338" s="141">
        <v>0</v>
      </c>
      <c r="P338" s="62">
        <v>11696030</v>
      </c>
      <c r="R338" s="280"/>
      <c r="S338" s="282"/>
      <c r="T338" s="282"/>
    </row>
    <row r="339" spans="1:20" ht="72" x14ac:dyDescent="0.25">
      <c r="A339" s="276" t="s">
        <v>6</v>
      </c>
      <c r="B339" s="134" t="s">
        <v>1526</v>
      </c>
      <c r="C339" s="134" t="s">
        <v>778</v>
      </c>
      <c r="D339" s="276" t="s">
        <v>151</v>
      </c>
      <c r="E339" s="16">
        <v>44244</v>
      </c>
      <c r="F339" s="239">
        <v>56140920</v>
      </c>
      <c r="G339" s="62" t="s">
        <v>2</v>
      </c>
      <c r="H339" s="16">
        <f>_xlfn.XLOOKUP(B339,'[1]CONTRATOS '!$B$2:$B$679,'[1]CONTRATOS '!$AP$2:$AP$679)</f>
        <v>44530</v>
      </c>
      <c r="I339" s="134" t="s">
        <v>1</v>
      </c>
      <c r="J339" s="134" t="s">
        <v>30</v>
      </c>
      <c r="K339" s="140">
        <f t="shared" si="35"/>
        <v>1</v>
      </c>
      <c r="L339" s="239">
        <v>64094215</v>
      </c>
      <c r="M339" s="239">
        <f t="shared" si="36"/>
        <v>0</v>
      </c>
      <c r="N339" s="141">
        <v>0</v>
      </c>
      <c r="O339" s="141">
        <v>0</v>
      </c>
      <c r="P339" s="62">
        <v>7953295</v>
      </c>
      <c r="R339" s="280"/>
      <c r="S339" s="282"/>
      <c r="T339" s="282"/>
    </row>
    <row r="340" spans="1:20" ht="72" x14ac:dyDescent="0.25">
      <c r="A340" s="276" t="s">
        <v>6</v>
      </c>
      <c r="B340" s="134" t="s">
        <v>1527</v>
      </c>
      <c r="C340" s="134" t="s">
        <v>779</v>
      </c>
      <c r="D340" s="276" t="s">
        <v>151</v>
      </c>
      <c r="E340" s="16">
        <v>44243</v>
      </c>
      <c r="F340" s="239">
        <v>56140920</v>
      </c>
      <c r="G340" s="62" t="s">
        <v>2</v>
      </c>
      <c r="H340" s="16">
        <f>_xlfn.XLOOKUP(B340,'[1]CONTRATOS '!$B$2:$B$679,'[1]CONTRATOS '!$AP$2:$AP$679)</f>
        <v>44530</v>
      </c>
      <c r="I340" s="134" t="s">
        <v>1</v>
      </c>
      <c r="J340" s="134" t="s">
        <v>30</v>
      </c>
      <c r="K340" s="140">
        <f t="shared" si="35"/>
        <v>1</v>
      </c>
      <c r="L340" s="239">
        <v>65731655</v>
      </c>
      <c r="M340" s="239">
        <f t="shared" si="36"/>
        <v>0</v>
      </c>
      <c r="N340" s="141">
        <v>0</v>
      </c>
      <c r="O340" s="141">
        <v>0</v>
      </c>
      <c r="P340" s="62">
        <v>9590735</v>
      </c>
      <c r="R340" s="280"/>
      <c r="S340" s="282"/>
      <c r="T340" s="282"/>
    </row>
    <row r="341" spans="1:20" ht="72" x14ac:dyDescent="0.25">
      <c r="A341" s="276" t="s">
        <v>6</v>
      </c>
      <c r="B341" s="134" t="s">
        <v>1528</v>
      </c>
      <c r="C341" s="134" t="s">
        <v>780</v>
      </c>
      <c r="D341" s="276" t="s">
        <v>151</v>
      </c>
      <c r="E341" s="16">
        <v>44244</v>
      </c>
      <c r="F341" s="239">
        <v>56140920</v>
      </c>
      <c r="G341" s="62" t="s">
        <v>2</v>
      </c>
      <c r="H341" s="16">
        <f>_xlfn.XLOOKUP(B341,'[1]CONTRATOS '!$B$2:$B$679,'[1]CONTRATOS '!$AP$2:$AP$679)</f>
        <v>44530</v>
      </c>
      <c r="I341" s="134" t="s">
        <v>1</v>
      </c>
      <c r="J341" s="134" t="s">
        <v>30</v>
      </c>
      <c r="K341" s="140">
        <f t="shared" si="35"/>
        <v>1</v>
      </c>
      <c r="L341" s="239">
        <v>65731655</v>
      </c>
      <c r="M341" s="239">
        <f t="shared" si="36"/>
        <v>0</v>
      </c>
      <c r="N341" s="141">
        <v>0</v>
      </c>
      <c r="O341" s="141">
        <v>0</v>
      </c>
      <c r="P341" s="62">
        <v>9590735</v>
      </c>
      <c r="R341" s="280"/>
      <c r="S341" s="282"/>
      <c r="T341" s="282"/>
    </row>
    <row r="342" spans="1:20" ht="90" x14ac:dyDescent="0.25">
      <c r="A342" s="278" t="s">
        <v>6</v>
      </c>
      <c r="B342" s="136" t="s">
        <v>1529</v>
      </c>
      <c r="C342" s="136" t="s">
        <v>781</v>
      </c>
      <c r="D342" s="278" t="s">
        <v>782</v>
      </c>
      <c r="E342" s="22">
        <v>44244</v>
      </c>
      <c r="F342" s="246">
        <v>21052830</v>
      </c>
      <c r="G342" s="68" t="s">
        <v>2</v>
      </c>
      <c r="H342" s="22">
        <v>44377</v>
      </c>
      <c r="I342" s="136" t="s">
        <v>1</v>
      </c>
      <c r="J342" s="224" t="s">
        <v>783</v>
      </c>
      <c r="K342" s="162">
        <f t="shared" si="35"/>
        <v>1</v>
      </c>
      <c r="L342" s="252">
        <v>30643580</v>
      </c>
      <c r="M342" s="252">
        <f t="shared" si="36"/>
        <v>0</v>
      </c>
      <c r="N342" s="300">
        <v>1</v>
      </c>
      <c r="O342" s="300">
        <v>1</v>
      </c>
      <c r="P342" s="301">
        <v>9590750</v>
      </c>
      <c r="R342" s="280"/>
      <c r="S342" s="282"/>
      <c r="T342" s="282"/>
    </row>
    <row r="343" spans="1:20" ht="108" x14ac:dyDescent="0.25">
      <c r="A343" s="278" t="s">
        <v>6</v>
      </c>
      <c r="B343" s="136" t="s">
        <v>1530</v>
      </c>
      <c r="C343" s="136" t="s">
        <v>784</v>
      </c>
      <c r="D343" s="278" t="s">
        <v>785</v>
      </c>
      <c r="E343" s="22">
        <v>44243</v>
      </c>
      <c r="F343" s="246">
        <v>52398185</v>
      </c>
      <c r="G343" s="68" t="s">
        <v>2</v>
      </c>
      <c r="H343" s="22">
        <f>_xlfn.XLOOKUP(B343,'[1]CONTRATOS '!$B$2:$B$679,'[1]CONTRATOS '!$AP$2:$AP$679)</f>
        <v>44530</v>
      </c>
      <c r="I343" s="136" t="s">
        <v>1</v>
      </c>
      <c r="J343" s="224" t="s">
        <v>783</v>
      </c>
      <c r="K343" s="162">
        <f t="shared" si="35"/>
        <v>1</v>
      </c>
      <c r="L343" s="252">
        <v>65965575</v>
      </c>
      <c r="M343" s="252">
        <f t="shared" si="36"/>
        <v>0</v>
      </c>
      <c r="N343" s="300">
        <v>0</v>
      </c>
      <c r="O343" s="300">
        <v>0</v>
      </c>
      <c r="P343" s="301">
        <v>13567390</v>
      </c>
      <c r="R343" s="280"/>
      <c r="S343" s="282"/>
      <c r="T343" s="282"/>
    </row>
    <row r="344" spans="1:20" ht="126" x14ac:dyDescent="0.25">
      <c r="A344" s="278" t="s">
        <v>6</v>
      </c>
      <c r="B344" s="136" t="s">
        <v>1531</v>
      </c>
      <c r="C344" s="136" t="s">
        <v>786</v>
      </c>
      <c r="D344" s="278" t="s">
        <v>787</v>
      </c>
      <c r="E344" s="22">
        <v>44244</v>
      </c>
      <c r="F344" s="246">
        <v>52398185</v>
      </c>
      <c r="G344" s="68" t="s">
        <v>2</v>
      </c>
      <c r="H344" s="22">
        <f>_xlfn.XLOOKUP(B344,'[1]CONTRATOS '!$B$2:$B$679,'[1]CONTRATOS '!$AP$2:$AP$679)</f>
        <v>44561</v>
      </c>
      <c r="I344" s="136" t="s">
        <v>1</v>
      </c>
      <c r="J344" s="224" t="s">
        <v>783</v>
      </c>
      <c r="K344" s="162">
        <f t="shared" si="35"/>
        <v>0.90353697019915113</v>
      </c>
      <c r="L344" s="252">
        <v>65731655</v>
      </c>
      <c r="M344" s="252">
        <f t="shared" si="36"/>
        <v>7017615</v>
      </c>
      <c r="N344" s="300">
        <v>0</v>
      </c>
      <c r="O344" s="300">
        <v>0</v>
      </c>
      <c r="P344" s="301">
        <v>20351085</v>
      </c>
      <c r="R344" s="280"/>
      <c r="S344" s="282"/>
      <c r="T344" s="282"/>
    </row>
    <row r="345" spans="1:20" ht="108" x14ac:dyDescent="0.25">
      <c r="A345" s="278" t="s">
        <v>6</v>
      </c>
      <c r="B345" s="136" t="s">
        <v>1532</v>
      </c>
      <c r="C345" s="136" t="s">
        <v>788</v>
      </c>
      <c r="D345" s="278" t="s">
        <v>789</v>
      </c>
      <c r="E345" s="22">
        <v>44244</v>
      </c>
      <c r="F345" s="246">
        <v>52398185</v>
      </c>
      <c r="G345" s="68" t="s">
        <v>2</v>
      </c>
      <c r="H345" s="22">
        <f>_xlfn.XLOOKUP(B345,'[1]CONTRATOS '!$B$2:$B$679,'[1]CONTRATOS '!$AP$2:$AP$679)</f>
        <v>44561</v>
      </c>
      <c r="I345" s="136" t="s">
        <v>1</v>
      </c>
      <c r="J345" s="224" t="s">
        <v>783</v>
      </c>
      <c r="K345" s="162">
        <f t="shared" si="35"/>
        <v>0.90384614594127766</v>
      </c>
      <c r="L345" s="252">
        <v>65965575</v>
      </c>
      <c r="M345" s="252">
        <f t="shared" si="36"/>
        <v>7017615</v>
      </c>
      <c r="N345" s="300">
        <v>0</v>
      </c>
      <c r="O345" s="300">
        <v>0</v>
      </c>
      <c r="P345" s="301">
        <v>20585005</v>
      </c>
      <c r="R345" s="280"/>
      <c r="S345" s="282"/>
      <c r="T345" s="282"/>
    </row>
    <row r="346" spans="1:20" ht="108" x14ac:dyDescent="0.25">
      <c r="A346" s="278" t="s">
        <v>6</v>
      </c>
      <c r="B346" s="136" t="s">
        <v>1533</v>
      </c>
      <c r="C346" s="136" t="s">
        <v>790</v>
      </c>
      <c r="D346" s="278" t="s">
        <v>791</v>
      </c>
      <c r="E346" s="22">
        <v>44244</v>
      </c>
      <c r="F346" s="246">
        <v>52398185</v>
      </c>
      <c r="G346" s="68" t="s">
        <v>2</v>
      </c>
      <c r="H346" s="22">
        <f>_xlfn.XLOOKUP(B346,'[1]CONTRATOS '!$B$2:$B$679,'[1]CONTRATOS '!$AP$2:$AP$679)</f>
        <v>44530</v>
      </c>
      <c r="I346" s="136" t="s">
        <v>1</v>
      </c>
      <c r="J346" s="224" t="s">
        <v>783</v>
      </c>
      <c r="K346" s="162">
        <f t="shared" si="35"/>
        <v>1</v>
      </c>
      <c r="L346" s="252">
        <v>65965575</v>
      </c>
      <c r="M346" s="252">
        <f t="shared" si="36"/>
        <v>0</v>
      </c>
      <c r="N346" s="300">
        <v>0</v>
      </c>
      <c r="O346" s="300">
        <v>0</v>
      </c>
      <c r="P346" s="301">
        <v>13567390</v>
      </c>
      <c r="R346" s="280"/>
      <c r="S346" s="282"/>
      <c r="T346" s="282"/>
    </row>
    <row r="347" spans="1:20" ht="108" x14ac:dyDescent="0.25">
      <c r="A347" s="278" t="s">
        <v>6</v>
      </c>
      <c r="B347" s="136" t="s">
        <v>1534</v>
      </c>
      <c r="C347" s="136" t="s">
        <v>792</v>
      </c>
      <c r="D347" s="278" t="s">
        <v>793</v>
      </c>
      <c r="E347" s="22">
        <v>44244</v>
      </c>
      <c r="F347" s="246">
        <v>52398185</v>
      </c>
      <c r="G347" s="68" t="s">
        <v>2</v>
      </c>
      <c r="H347" s="22">
        <f>_xlfn.XLOOKUP(B347,'[1]CONTRATOS '!$B$2:$B$679,'[1]CONTRATOS '!$AP$2:$AP$679)</f>
        <v>44561</v>
      </c>
      <c r="I347" s="136" t="s">
        <v>1</v>
      </c>
      <c r="J347" s="224" t="s">
        <v>783</v>
      </c>
      <c r="K347" s="162">
        <f t="shared" si="35"/>
        <v>0.90384614594127766</v>
      </c>
      <c r="L347" s="252">
        <v>65965575</v>
      </c>
      <c r="M347" s="252">
        <f t="shared" si="36"/>
        <v>7017615</v>
      </c>
      <c r="N347" s="300">
        <v>0</v>
      </c>
      <c r="O347" s="300">
        <v>0</v>
      </c>
      <c r="P347" s="301">
        <v>20585005</v>
      </c>
      <c r="R347" s="280"/>
      <c r="S347" s="282"/>
      <c r="T347" s="282"/>
    </row>
    <row r="348" spans="1:20" ht="108" x14ac:dyDescent="0.25">
      <c r="A348" s="278" t="s">
        <v>6</v>
      </c>
      <c r="B348" s="136" t="s">
        <v>1535</v>
      </c>
      <c r="C348" s="136" t="s">
        <v>794</v>
      </c>
      <c r="D348" s="278" t="s">
        <v>795</v>
      </c>
      <c r="E348" s="22">
        <v>44244</v>
      </c>
      <c r="F348" s="246">
        <v>52398185</v>
      </c>
      <c r="G348" s="68" t="s">
        <v>2</v>
      </c>
      <c r="H348" s="22">
        <f>_xlfn.XLOOKUP(B348,'[1]CONTRATOS '!$B$2:$B$679,'[1]CONTRATOS '!$AP$2:$AP$679)</f>
        <v>44561</v>
      </c>
      <c r="I348" s="136" t="s">
        <v>1</v>
      </c>
      <c r="J348" s="224" t="s">
        <v>783</v>
      </c>
      <c r="K348" s="162">
        <f t="shared" si="35"/>
        <v>0.90384614594127766</v>
      </c>
      <c r="L348" s="252">
        <v>65965575</v>
      </c>
      <c r="M348" s="252">
        <f t="shared" si="36"/>
        <v>7017615</v>
      </c>
      <c r="N348" s="300">
        <v>0</v>
      </c>
      <c r="O348" s="300">
        <v>0</v>
      </c>
      <c r="P348" s="301">
        <v>20585005</v>
      </c>
      <c r="R348" s="280"/>
      <c r="S348" s="282"/>
      <c r="T348" s="282"/>
    </row>
    <row r="349" spans="1:20" ht="108" x14ac:dyDescent="0.25">
      <c r="A349" s="278" t="s">
        <v>6</v>
      </c>
      <c r="B349" s="136" t="s">
        <v>1536</v>
      </c>
      <c r="C349" s="136" t="s">
        <v>796</v>
      </c>
      <c r="D349" s="278" t="s">
        <v>797</v>
      </c>
      <c r="E349" s="22">
        <v>44244</v>
      </c>
      <c r="F349" s="246">
        <v>52398185</v>
      </c>
      <c r="G349" s="68" t="s">
        <v>2</v>
      </c>
      <c r="H349" s="22">
        <f>_xlfn.XLOOKUP(B349,'[1]CONTRATOS '!$B$2:$B$679,'[1]CONTRATOS '!$AP$2:$AP$679)</f>
        <v>44561</v>
      </c>
      <c r="I349" s="136" t="s">
        <v>1</v>
      </c>
      <c r="J349" s="224" t="s">
        <v>783</v>
      </c>
      <c r="K349" s="162">
        <f t="shared" si="35"/>
        <v>0.90384614594127766</v>
      </c>
      <c r="L349" s="252">
        <v>65965575</v>
      </c>
      <c r="M349" s="252">
        <f t="shared" si="36"/>
        <v>7017615</v>
      </c>
      <c r="N349" s="300">
        <v>0</v>
      </c>
      <c r="O349" s="300">
        <v>0</v>
      </c>
      <c r="P349" s="301">
        <v>20585005</v>
      </c>
      <c r="R349" s="280"/>
      <c r="S349" s="282"/>
      <c r="T349" s="282"/>
    </row>
    <row r="350" spans="1:20" ht="108" x14ac:dyDescent="0.25">
      <c r="A350" s="278" t="s">
        <v>6</v>
      </c>
      <c r="B350" s="136" t="s">
        <v>1537</v>
      </c>
      <c r="C350" s="136" t="s">
        <v>798</v>
      </c>
      <c r="D350" s="278" t="s">
        <v>799</v>
      </c>
      <c r="E350" s="22">
        <v>44244</v>
      </c>
      <c r="F350" s="246">
        <v>52398185</v>
      </c>
      <c r="G350" s="68" t="s">
        <v>2</v>
      </c>
      <c r="H350" s="22">
        <f>_xlfn.XLOOKUP(B350,'[1]CONTRATOS '!$B$2:$B$679,'[1]CONTRATOS '!$AP$2:$AP$679)</f>
        <v>44561</v>
      </c>
      <c r="I350" s="136" t="s">
        <v>1</v>
      </c>
      <c r="J350" s="224" t="s">
        <v>783</v>
      </c>
      <c r="K350" s="162">
        <f t="shared" si="35"/>
        <v>0.90384614594127766</v>
      </c>
      <c r="L350" s="252">
        <v>65965575</v>
      </c>
      <c r="M350" s="252">
        <f t="shared" si="36"/>
        <v>7017615</v>
      </c>
      <c r="N350" s="300">
        <v>0</v>
      </c>
      <c r="O350" s="300">
        <v>0</v>
      </c>
      <c r="P350" s="301">
        <v>20585005</v>
      </c>
      <c r="R350" s="280"/>
      <c r="S350" s="282"/>
      <c r="T350" s="282"/>
    </row>
    <row r="351" spans="1:20" ht="108" x14ac:dyDescent="0.25">
      <c r="A351" s="278" t="s">
        <v>6</v>
      </c>
      <c r="B351" s="136" t="s">
        <v>1538</v>
      </c>
      <c r="C351" s="136" t="s">
        <v>800</v>
      </c>
      <c r="D351" s="278" t="s">
        <v>801</v>
      </c>
      <c r="E351" s="22">
        <v>44244</v>
      </c>
      <c r="F351" s="246">
        <v>52398185</v>
      </c>
      <c r="G351" s="68" t="s">
        <v>2</v>
      </c>
      <c r="H351" s="22">
        <f>_xlfn.XLOOKUP(B351,'[1]CONTRATOS '!$B$2:$B$679,'[1]CONTRATOS '!$AP$2:$AP$679)</f>
        <v>44561</v>
      </c>
      <c r="I351" s="136" t="s">
        <v>1</v>
      </c>
      <c r="J351" s="224" t="s">
        <v>783</v>
      </c>
      <c r="K351" s="162">
        <f t="shared" si="35"/>
        <v>0.90384614594127766</v>
      </c>
      <c r="L351" s="252">
        <v>65965575</v>
      </c>
      <c r="M351" s="252">
        <f t="shared" si="36"/>
        <v>7017615</v>
      </c>
      <c r="N351" s="300">
        <v>0</v>
      </c>
      <c r="O351" s="300">
        <v>0</v>
      </c>
      <c r="P351" s="301">
        <v>20585005</v>
      </c>
      <c r="R351" s="280"/>
      <c r="S351" s="282"/>
      <c r="T351" s="282"/>
    </row>
    <row r="352" spans="1:20" ht="108" x14ac:dyDescent="0.25">
      <c r="A352" s="278" t="s">
        <v>6</v>
      </c>
      <c r="B352" s="136" t="s">
        <v>1539</v>
      </c>
      <c r="C352" s="136" t="s">
        <v>802</v>
      </c>
      <c r="D352" s="278" t="s">
        <v>803</v>
      </c>
      <c r="E352" s="22">
        <v>44243</v>
      </c>
      <c r="F352" s="246">
        <v>52398185</v>
      </c>
      <c r="G352" s="68" t="s">
        <v>2</v>
      </c>
      <c r="H352" s="22">
        <f>_xlfn.XLOOKUP(B352,'[1]CONTRATOS '!$B$2:$B$679,'[1]CONTRATOS '!$AP$2:$AP$679)</f>
        <v>44561</v>
      </c>
      <c r="I352" s="136" t="s">
        <v>1</v>
      </c>
      <c r="J352" s="224" t="s">
        <v>783</v>
      </c>
      <c r="K352" s="162">
        <f t="shared" si="35"/>
        <v>0.90384614594127766</v>
      </c>
      <c r="L352" s="252">
        <v>65965575</v>
      </c>
      <c r="M352" s="252">
        <f t="shared" si="36"/>
        <v>7017615</v>
      </c>
      <c r="N352" s="300">
        <v>0</v>
      </c>
      <c r="O352" s="300">
        <v>0</v>
      </c>
      <c r="P352" s="301">
        <v>20585005</v>
      </c>
      <c r="R352" s="280"/>
      <c r="S352" s="282"/>
      <c r="T352" s="282"/>
    </row>
    <row r="353" spans="1:20" ht="90" x14ac:dyDescent="0.25">
      <c r="A353" s="276" t="s">
        <v>6</v>
      </c>
      <c r="B353" s="134" t="s">
        <v>1540</v>
      </c>
      <c r="C353" s="134" t="s">
        <v>804</v>
      </c>
      <c r="D353" s="276" t="s">
        <v>805</v>
      </c>
      <c r="E353" s="16">
        <v>44245</v>
      </c>
      <c r="F353" s="239">
        <v>56140920</v>
      </c>
      <c r="G353" s="62" t="s">
        <v>2</v>
      </c>
      <c r="H353" s="16">
        <f>_xlfn.XLOOKUP(B353,'[1]CONTRATOS '!$B$2:$B$679,'[1]CONTRATOS '!$AP$2:$AP$679)</f>
        <v>44469</v>
      </c>
      <c r="I353" s="134" t="s">
        <v>1</v>
      </c>
      <c r="J353" s="134" t="s">
        <v>30</v>
      </c>
      <c r="K353" s="140">
        <f>+L353/F353</f>
        <v>0.91666657760506953</v>
      </c>
      <c r="L353" s="239">
        <v>51462505</v>
      </c>
      <c r="M353" s="239">
        <f>+F353-L353</f>
        <v>4678415</v>
      </c>
      <c r="N353" s="141">
        <v>0</v>
      </c>
      <c r="O353" s="141">
        <v>0</v>
      </c>
      <c r="P353" s="62">
        <v>0</v>
      </c>
      <c r="R353" s="280"/>
      <c r="S353" s="282"/>
      <c r="T353" s="282"/>
    </row>
    <row r="354" spans="1:20" ht="126" x14ac:dyDescent="0.25">
      <c r="A354" s="276" t="s">
        <v>6</v>
      </c>
      <c r="B354" s="134" t="s">
        <v>1541</v>
      </c>
      <c r="C354" s="134" t="s">
        <v>806</v>
      </c>
      <c r="D354" s="276" t="s">
        <v>807</v>
      </c>
      <c r="E354" s="16">
        <v>44246</v>
      </c>
      <c r="F354" s="239">
        <v>47158376</v>
      </c>
      <c r="G354" s="62" t="s">
        <v>2</v>
      </c>
      <c r="H354" s="16">
        <f>_xlfn.XLOOKUP(B354,'[1]CONTRATOS '!$B$2:$B$679,'[1]CONTRATOS '!$AP$2:$AP$679)</f>
        <v>44561</v>
      </c>
      <c r="I354" s="134" t="s">
        <v>1</v>
      </c>
      <c r="J354" s="134" t="s">
        <v>30</v>
      </c>
      <c r="K354" s="140">
        <f t="shared" ref="K354:K360" si="37">+L354/(F354+P354)</f>
        <v>0.90322580274457465</v>
      </c>
      <c r="L354" s="239">
        <v>55018103</v>
      </c>
      <c r="M354" s="239">
        <f t="shared" ref="M354:M360" si="38">+F354+P354-L354</f>
        <v>5894797</v>
      </c>
      <c r="N354" s="141">
        <v>0</v>
      </c>
      <c r="O354" s="141">
        <v>0</v>
      </c>
      <c r="P354" s="62">
        <v>13754524</v>
      </c>
      <c r="R354" s="280"/>
      <c r="S354" s="282"/>
      <c r="T354" s="282"/>
    </row>
    <row r="355" spans="1:20" ht="90" x14ac:dyDescent="0.25">
      <c r="A355" s="276" t="s">
        <v>6</v>
      </c>
      <c r="B355" s="134" t="s">
        <v>1542</v>
      </c>
      <c r="C355" s="134" t="s">
        <v>808</v>
      </c>
      <c r="D355" s="276" t="s">
        <v>809</v>
      </c>
      <c r="E355" s="16">
        <v>44246</v>
      </c>
      <c r="F355" s="239">
        <v>28070448</v>
      </c>
      <c r="G355" s="62" t="s">
        <v>2</v>
      </c>
      <c r="H355" s="16">
        <f>_xlfn.XLOOKUP(B355,'[1]CONTRATOS '!$B$2:$B$679,'[1]CONTRATOS '!$AP$2:$AP$679)</f>
        <v>44561</v>
      </c>
      <c r="I355" s="134" t="s">
        <v>1</v>
      </c>
      <c r="J355" s="134" t="s">
        <v>30</v>
      </c>
      <c r="K355" s="140">
        <f t="shared" si="37"/>
        <v>0.90322580111347506</v>
      </c>
      <c r="L355" s="239">
        <v>32748854</v>
      </c>
      <c r="M355" s="239">
        <f t="shared" si="38"/>
        <v>3508806</v>
      </c>
      <c r="N355" s="141">
        <v>0</v>
      </c>
      <c r="O355" s="141">
        <v>0</v>
      </c>
      <c r="P355" s="62">
        <v>8187212</v>
      </c>
      <c r="R355" s="280"/>
      <c r="S355" s="282"/>
      <c r="T355" s="282"/>
    </row>
    <row r="356" spans="1:20" ht="90" x14ac:dyDescent="0.25">
      <c r="A356" s="276" t="s">
        <v>6</v>
      </c>
      <c r="B356" s="134" t="s">
        <v>1543</v>
      </c>
      <c r="C356" s="134" t="s">
        <v>810</v>
      </c>
      <c r="D356" s="276" t="s">
        <v>811</v>
      </c>
      <c r="E356" s="16">
        <v>44245</v>
      </c>
      <c r="F356" s="239">
        <v>81965760</v>
      </c>
      <c r="G356" s="62" t="s">
        <v>2</v>
      </c>
      <c r="H356" s="16">
        <f>_xlfn.XLOOKUP(B356,'[1]CONTRATOS '!$B$2:$B$679,'[1]CONTRATOS '!$AP$2:$AP$679)</f>
        <v>44561</v>
      </c>
      <c r="I356" s="134" t="s">
        <v>1</v>
      </c>
      <c r="J356" s="134" t="s">
        <v>30</v>
      </c>
      <c r="K356" s="140">
        <f t="shared" si="37"/>
        <v>0.90322580645161288</v>
      </c>
      <c r="L356" s="239">
        <v>95626720</v>
      </c>
      <c r="M356" s="239">
        <f t="shared" si="38"/>
        <v>10245720</v>
      </c>
      <c r="N356" s="141">
        <v>0</v>
      </c>
      <c r="O356" s="141">
        <v>0</v>
      </c>
      <c r="P356" s="62">
        <v>23906680</v>
      </c>
      <c r="R356" s="280"/>
      <c r="S356" s="282"/>
      <c r="T356" s="282"/>
    </row>
    <row r="357" spans="1:20" ht="72" x14ac:dyDescent="0.25">
      <c r="A357" s="276" t="s">
        <v>6</v>
      </c>
      <c r="B357" s="134" t="s">
        <v>1544</v>
      </c>
      <c r="C357" s="134" t="s">
        <v>812</v>
      </c>
      <c r="D357" s="276" t="s">
        <v>813</v>
      </c>
      <c r="E357" s="16">
        <v>44242</v>
      </c>
      <c r="F357" s="239">
        <v>56140920</v>
      </c>
      <c r="G357" s="62" t="s">
        <v>2</v>
      </c>
      <c r="H357" s="16">
        <f>_xlfn.XLOOKUP(B357,'[1]CONTRATOS '!$B$2:$B$679,'[1]CONTRATOS '!$AP$2:$AP$679)</f>
        <v>44561</v>
      </c>
      <c r="I357" s="134" t="s">
        <v>1</v>
      </c>
      <c r="J357" s="134" t="s">
        <v>30</v>
      </c>
      <c r="K357" s="140">
        <f t="shared" si="37"/>
        <v>0.90445858962086711</v>
      </c>
      <c r="L357" s="239">
        <v>66433415</v>
      </c>
      <c r="M357" s="239">
        <f t="shared" si="38"/>
        <v>7017615</v>
      </c>
      <c r="N357" s="141">
        <v>0</v>
      </c>
      <c r="O357" s="141">
        <v>0</v>
      </c>
      <c r="P357" s="62">
        <v>17310110</v>
      </c>
      <c r="R357" s="280"/>
      <c r="S357" s="282"/>
      <c r="T357" s="282"/>
    </row>
    <row r="358" spans="1:20" ht="108" x14ac:dyDescent="0.25">
      <c r="A358" s="210" t="s">
        <v>6</v>
      </c>
      <c r="B358" s="19" t="s">
        <v>1545</v>
      </c>
      <c r="C358" s="19" t="s">
        <v>814</v>
      </c>
      <c r="D358" s="210" t="s">
        <v>815</v>
      </c>
      <c r="E358" s="20">
        <v>44244</v>
      </c>
      <c r="F358" s="241">
        <v>124273128</v>
      </c>
      <c r="G358" s="63" t="s">
        <v>2</v>
      </c>
      <c r="H358" s="20">
        <f>_xlfn.XLOOKUP(B358,'[1]CONTRATOS '!$B$2:$B$679,'[1]CONTRATOS '!$AP$2:$AP$679)</f>
        <v>44561</v>
      </c>
      <c r="I358" s="19" t="s">
        <v>1</v>
      </c>
      <c r="J358" s="19" t="s">
        <v>601</v>
      </c>
      <c r="K358" s="144">
        <f t="shared" si="37"/>
        <v>0.903225802231443</v>
      </c>
      <c r="L358" s="241">
        <v>144985309</v>
      </c>
      <c r="M358" s="241">
        <f t="shared" si="38"/>
        <v>15534141</v>
      </c>
      <c r="N358" s="145">
        <v>0</v>
      </c>
      <c r="O358" s="145">
        <v>0</v>
      </c>
      <c r="P358" s="63">
        <v>36246322</v>
      </c>
      <c r="R358" s="280"/>
      <c r="S358" s="282"/>
      <c r="T358" s="282"/>
    </row>
    <row r="359" spans="1:20" ht="90" x14ac:dyDescent="0.25">
      <c r="A359" s="278" t="s">
        <v>6</v>
      </c>
      <c r="B359" s="136" t="s">
        <v>1546</v>
      </c>
      <c r="C359" s="136" t="s">
        <v>816</v>
      </c>
      <c r="D359" s="278" t="s">
        <v>817</v>
      </c>
      <c r="E359" s="22">
        <v>44243</v>
      </c>
      <c r="F359" s="246">
        <v>52398185</v>
      </c>
      <c r="G359" s="68" t="s">
        <v>2</v>
      </c>
      <c r="H359" s="22">
        <f>_xlfn.XLOOKUP(B359,'[1]CONTRATOS '!$B$2:$B$679,'[1]CONTRATOS '!$AP$2:$AP$679)</f>
        <v>44561</v>
      </c>
      <c r="I359" s="136" t="s">
        <v>1</v>
      </c>
      <c r="J359" s="224" t="s">
        <v>783</v>
      </c>
      <c r="K359" s="162">
        <f t="shared" si="37"/>
        <v>0.90384614594127766</v>
      </c>
      <c r="L359" s="252">
        <v>65965575</v>
      </c>
      <c r="M359" s="252">
        <f t="shared" si="38"/>
        <v>7017615</v>
      </c>
      <c r="N359" s="300">
        <v>0</v>
      </c>
      <c r="O359" s="300">
        <v>0</v>
      </c>
      <c r="P359" s="301">
        <v>20585005</v>
      </c>
      <c r="R359" s="280"/>
      <c r="S359" s="282"/>
      <c r="T359" s="282"/>
    </row>
    <row r="360" spans="1:20" ht="108" x14ac:dyDescent="0.25">
      <c r="A360" s="278" t="s">
        <v>6</v>
      </c>
      <c r="B360" s="136" t="s">
        <v>1547</v>
      </c>
      <c r="C360" s="136" t="s">
        <v>818</v>
      </c>
      <c r="D360" s="278" t="s">
        <v>819</v>
      </c>
      <c r="E360" s="22">
        <v>44244</v>
      </c>
      <c r="F360" s="246">
        <v>52398185</v>
      </c>
      <c r="G360" s="68" t="s">
        <v>2</v>
      </c>
      <c r="H360" s="22">
        <f>_xlfn.XLOOKUP(B360,'[1]CONTRATOS '!$B$2:$B$679,'[1]CONTRATOS '!$AP$2:$AP$679)</f>
        <v>44561</v>
      </c>
      <c r="I360" s="136" t="s">
        <v>1</v>
      </c>
      <c r="J360" s="224" t="s">
        <v>783</v>
      </c>
      <c r="K360" s="162">
        <f t="shared" si="37"/>
        <v>0.90384614594127766</v>
      </c>
      <c r="L360" s="252">
        <v>65965575</v>
      </c>
      <c r="M360" s="252">
        <f t="shared" si="38"/>
        <v>7017615</v>
      </c>
      <c r="N360" s="300">
        <v>0</v>
      </c>
      <c r="O360" s="300">
        <v>0</v>
      </c>
      <c r="P360" s="301">
        <v>20585005</v>
      </c>
      <c r="R360" s="280"/>
      <c r="S360" s="282"/>
      <c r="T360" s="282"/>
    </row>
    <row r="361" spans="1:20" ht="54" x14ac:dyDescent="0.25">
      <c r="A361" s="210" t="s">
        <v>6</v>
      </c>
      <c r="B361" s="19" t="s">
        <v>1548</v>
      </c>
      <c r="C361" s="19" t="s">
        <v>820</v>
      </c>
      <c r="D361" s="210" t="s">
        <v>821</v>
      </c>
      <c r="E361" s="20">
        <v>44242</v>
      </c>
      <c r="F361" s="241">
        <v>738077433</v>
      </c>
      <c r="G361" s="63" t="s">
        <v>2</v>
      </c>
      <c r="H361" s="20">
        <v>44561</v>
      </c>
      <c r="I361" s="19" t="s">
        <v>1</v>
      </c>
      <c r="J361" s="218" t="s">
        <v>371</v>
      </c>
      <c r="K361" s="157">
        <f>+L361/(F361+P361)</f>
        <v>1</v>
      </c>
      <c r="L361" s="248">
        <v>1107116149</v>
      </c>
      <c r="M361" s="248">
        <f>+F361-L361+P361</f>
        <v>0</v>
      </c>
      <c r="N361" s="293">
        <v>0</v>
      </c>
      <c r="O361" s="293">
        <v>0</v>
      </c>
      <c r="P361" s="294">
        <v>369038716</v>
      </c>
      <c r="R361" s="280"/>
      <c r="S361" s="282"/>
      <c r="T361" s="282"/>
    </row>
    <row r="362" spans="1:20" ht="72" x14ac:dyDescent="0.25">
      <c r="A362" s="278" t="s">
        <v>6</v>
      </c>
      <c r="B362" s="136" t="s">
        <v>1549</v>
      </c>
      <c r="C362" s="136" t="s">
        <v>822</v>
      </c>
      <c r="D362" s="278" t="s">
        <v>823</v>
      </c>
      <c r="E362" s="22">
        <v>44244</v>
      </c>
      <c r="F362" s="246">
        <v>52398185</v>
      </c>
      <c r="G362" s="68" t="s">
        <v>2</v>
      </c>
      <c r="H362" s="22">
        <f>_xlfn.XLOOKUP(B362,'[1]CONTRATOS '!$B$2:$B$679,'[1]CONTRATOS '!$AP$2:$AP$679)</f>
        <v>44561</v>
      </c>
      <c r="I362" s="136" t="s">
        <v>1</v>
      </c>
      <c r="J362" s="224" t="s">
        <v>783</v>
      </c>
      <c r="K362" s="162">
        <f t="shared" ref="K362:K370" si="39">+L362/(F362+P362)</f>
        <v>0.90353697019915113</v>
      </c>
      <c r="L362" s="252">
        <v>65731655</v>
      </c>
      <c r="M362" s="252">
        <f t="shared" ref="M362:M370" si="40">+F362+P362-L362</f>
        <v>7017615</v>
      </c>
      <c r="N362" s="300">
        <v>0</v>
      </c>
      <c r="O362" s="300">
        <v>0</v>
      </c>
      <c r="P362" s="301">
        <v>20351085</v>
      </c>
      <c r="R362" s="280"/>
      <c r="S362" s="282"/>
      <c r="T362" s="282"/>
    </row>
    <row r="363" spans="1:20" ht="72" x14ac:dyDescent="0.25">
      <c r="A363" s="210" t="s">
        <v>6</v>
      </c>
      <c r="B363" s="19" t="s">
        <v>1550</v>
      </c>
      <c r="C363" s="19" t="s">
        <v>824</v>
      </c>
      <c r="D363" s="210" t="s">
        <v>825</v>
      </c>
      <c r="E363" s="20">
        <v>44245</v>
      </c>
      <c r="F363" s="241">
        <v>27252864</v>
      </c>
      <c r="G363" s="63" t="s">
        <v>2</v>
      </c>
      <c r="H363" s="20">
        <f>_xlfn.XLOOKUP(B363,'[1]CONTRATOS '!$B$2:$B$679,'[1]CONTRATOS '!$AP$2:$AP$679)</f>
        <v>44561</v>
      </c>
      <c r="I363" s="19" t="s">
        <v>1</v>
      </c>
      <c r="J363" s="19" t="s">
        <v>601</v>
      </c>
      <c r="K363" s="144">
        <f t="shared" si="39"/>
        <v>0.90322578995676617</v>
      </c>
      <c r="L363" s="241">
        <v>31795002</v>
      </c>
      <c r="M363" s="241">
        <f t="shared" si="40"/>
        <v>3406608</v>
      </c>
      <c r="N363" s="145">
        <v>0</v>
      </c>
      <c r="O363" s="145">
        <v>0</v>
      </c>
      <c r="P363" s="63">
        <v>7948746</v>
      </c>
      <c r="R363" s="280"/>
      <c r="S363" s="282"/>
      <c r="T363" s="282"/>
    </row>
    <row r="364" spans="1:20" ht="72" x14ac:dyDescent="0.25">
      <c r="A364" s="276" t="s">
        <v>6</v>
      </c>
      <c r="B364" s="134" t="s">
        <v>1551</v>
      </c>
      <c r="C364" s="134" t="s">
        <v>826</v>
      </c>
      <c r="D364" s="276" t="s">
        <v>827</v>
      </c>
      <c r="E364" s="16">
        <v>44244</v>
      </c>
      <c r="F364" s="239">
        <v>37726689</v>
      </c>
      <c r="G364" s="62" t="s">
        <v>2</v>
      </c>
      <c r="H364" s="16">
        <f>_xlfn.XLOOKUP(B364,'[1]CONTRATOS '!$B$2:$B$679,'[1]CONTRATOS '!$AP$2:$AP$679)</f>
        <v>44561</v>
      </c>
      <c r="I364" s="134" t="s">
        <v>1</v>
      </c>
      <c r="J364" s="134" t="s">
        <v>30</v>
      </c>
      <c r="K364" s="140">
        <f t="shared" si="39"/>
        <v>0.90353696196097588</v>
      </c>
      <c r="L364" s="239">
        <v>47326789</v>
      </c>
      <c r="M364" s="239">
        <f t="shared" si="40"/>
        <v>5052683</v>
      </c>
      <c r="N364" s="141">
        <v>0</v>
      </c>
      <c r="O364" s="141">
        <v>0</v>
      </c>
      <c r="P364" s="62">
        <v>14652783</v>
      </c>
      <c r="R364" s="280"/>
      <c r="S364" s="282"/>
      <c r="T364" s="282"/>
    </row>
    <row r="365" spans="1:20" ht="90" x14ac:dyDescent="0.25">
      <c r="A365" s="277" t="s">
        <v>6</v>
      </c>
      <c r="B365" s="135" t="s">
        <v>1552</v>
      </c>
      <c r="C365" s="135" t="s">
        <v>828</v>
      </c>
      <c r="D365" s="277" t="s">
        <v>829</v>
      </c>
      <c r="E365" s="2">
        <v>44245</v>
      </c>
      <c r="F365" s="245">
        <v>73278443</v>
      </c>
      <c r="G365" s="71" t="s">
        <v>2</v>
      </c>
      <c r="H365" s="2">
        <f>_xlfn.XLOOKUP(B365,'[1]CONTRATOS '!$B$2:$B$679,'[1]CONTRATOS '!$AP$2:$AP$679)</f>
        <v>44561</v>
      </c>
      <c r="I365" s="135" t="s">
        <v>1</v>
      </c>
      <c r="J365" s="220" t="s">
        <v>752</v>
      </c>
      <c r="K365" s="160">
        <f t="shared" si="39"/>
        <v>0.90196078025542958</v>
      </c>
      <c r="L365" s="250">
        <v>91515165</v>
      </c>
      <c r="M365" s="250">
        <f t="shared" si="40"/>
        <v>9947301</v>
      </c>
      <c r="N365" s="295">
        <v>0</v>
      </c>
      <c r="O365" s="295">
        <v>0</v>
      </c>
      <c r="P365" s="296">
        <v>28184023</v>
      </c>
      <c r="R365" s="280"/>
      <c r="S365" s="282"/>
      <c r="T365" s="282"/>
    </row>
    <row r="366" spans="1:20" ht="90" x14ac:dyDescent="0.25">
      <c r="A366" s="276" t="s">
        <v>6</v>
      </c>
      <c r="B366" s="134" t="s">
        <v>1553</v>
      </c>
      <c r="C366" s="134" t="s">
        <v>830</v>
      </c>
      <c r="D366" s="276" t="s">
        <v>831</v>
      </c>
      <c r="E366" s="16">
        <v>44245</v>
      </c>
      <c r="F366" s="239">
        <v>40421464</v>
      </c>
      <c r="G366" s="62" t="s">
        <v>2</v>
      </c>
      <c r="H366" s="16">
        <f>_xlfn.XLOOKUP(B366,'[1]CONTRATOS '!$B$2:$B$679,'[1]CONTRATOS '!$AP$2:$AP$679)</f>
        <v>44561</v>
      </c>
      <c r="I366" s="134" t="s">
        <v>1</v>
      </c>
      <c r="J366" s="134" t="s">
        <v>30</v>
      </c>
      <c r="K366" s="140">
        <f t="shared" si="39"/>
        <v>0.90322579224129762</v>
      </c>
      <c r="L366" s="239">
        <v>47158367</v>
      </c>
      <c r="M366" s="239">
        <f t="shared" si="40"/>
        <v>5052683</v>
      </c>
      <c r="N366" s="141">
        <v>0</v>
      </c>
      <c r="O366" s="141">
        <v>0</v>
      </c>
      <c r="P366" s="62">
        <v>11789586</v>
      </c>
      <c r="R366" s="280"/>
      <c r="S366" s="282"/>
      <c r="T366" s="282"/>
    </row>
    <row r="367" spans="1:20" ht="108" x14ac:dyDescent="0.25">
      <c r="A367" s="276" t="s">
        <v>6</v>
      </c>
      <c r="B367" s="134" t="s">
        <v>1554</v>
      </c>
      <c r="C367" s="134" t="s">
        <v>832</v>
      </c>
      <c r="D367" s="276" t="s">
        <v>833</v>
      </c>
      <c r="E367" s="16">
        <v>44246</v>
      </c>
      <c r="F367" s="239">
        <v>40421464</v>
      </c>
      <c r="G367" s="62" t="s">
        <v>2</v>
      </c>
      <c r="H367" s="16">
        <f>_xlfn.XLOOKUP(B367,'[1]CONTRATOS '!$B$2:$B$679,'[1]CONTRATOS '!$AP$2:$AP$679)</f>
        <v>44561</v>
      </c>
      <c r="I367" s="134" t="s">
        <v>1</v>
      </c>
      <c r="J367" s="134" t="s">
        <v>30</v>
      </c>
      <c r="K367" s="140">
        <f t="shared" si="39"/>
        <v>0.901960775563173</v>
      </c>
      <c r="L367" s="239">
        <v>46484679</v>
      </c>
      <c r="M367" s="239">
        <f t="shared" si="40"/>
        <v>5052683</v>
      </c>
      <c r="N367" s="141">
        <v>0</v>
      </c>
      <c r="O367" s="141">
        <v>0</v>
      </c>
      <c r="P367" s="62">
        <v>11115898</v>
      </c>
      <c r="R367" s="280"/>
      <c r="S367" s="282"/>
      <c r="T367" s="282"/>
    </row>
    <row r="368" spans="1:20" ht="126" x14ac:dyDescent="0.25">
      <c r="A368" s="276" t="s">
        <v>6</v>
      </c>
      <c r="B368" s="134" t="s">
        <v>1555</v>
      </c>
      <c r="C368" s="134" t="s">
        <v>834</v>
      </c>
      <c r="D368" s="276" t="s">
        <v>835</v>
      </c>
      <c r="E368" s="16">
        <v>44246</v>
      </c>
      <c r="F368" s="239">
        <v>47158376</v>
      </c>
      <c r="G368" s="62" t="s">
        <v>2</v>
      </c>
      <c r="H368" s="16">
        <f>_xlfn.XLOOKUP(B368,'[1]CONTRATOS '!$B$2:$B$679,'[1]CONTRATOS '!$AP$2:$AP$679)</f>
        <v>44561</v>
      </c>
      <c r="I368" s="134" t="s">
        <v>1</v>
      </c>
      <c r="J368" s="134" t="s">
        <v>30</v>
      </c>
      <c r="K368" s="140">
        <f t="shared" si="39"/>
        <v>0.90322580274457465</v>
      </c>
      <c r="L368" s="239">
        <v>55018103</v>
      </c>
      <c r="M368" s="239">
        <f t="shared" si="40"/>
        <v>5894797</v>
      </c>
      <c r="N368" s="141">
        <v>0</v>
      </c>
      <c r="O368" s="141">
        <v>0</v>
      </c>
      <c r="P368" s="62">
        <v>13754524</v>
      </c>
      <c r="R368" s="280"/>
      <c r="S368" s="282"/>
      <c r="T368" s="282"/>
    </row>
    <row r="369" spans="1:20" ht="72" x14ac:dyDescent="0.25">
      <c r="A369" s="210" t="s">
        <v>6</v>
      </c>
      <c r="B369" s="19" t="s">
        <v>1556</v>
      </c>
      <c r="C369" s="19" t="s">
        <v>836</v>
      </c>
      <c r="D369" s="210" t="s">
        <v>837</v>
      </c>
      <c r="E369" s="20">
        <v>44243</v>
      </c>
      <c r="F369" s="241">
        <v>81624236</v>
      </c>
      <c r="G369" s="63" t="s">
        <v>2</v>
      </c>
      <c r="H369" s="20">
        <v>44484</v>
      </c>
      <c r="I369" s="19" t="s">
        <v>1</v>
      </c>
      <c r="J369" s="218" t="s">
        <v>63</v>
      </c>
      <c r="K369" s="157">
        <f t="shared" si="39"/>
        <v>0.90384615384615385</v>
      </c>
      <c r="L369" s="248">
        <v>96309768</v>
      </c>
      <c r="M369" s="248">
        <f t="shared" si="40"/>
        <v>10245720</v>
      </c>
      <c r="N369" s="293">
        <v>0</v>
      </c>
      <c r="O369" s="293">
        <v>0</v>
      </c>
      <c r="P369" s="294">
        <v>24931252</v>
      </c>
      <c r="R369" s="280"/>
      <c r="S369" s="282"/>
      <c r="T369" s="282"/>
    </row>
    <row r="370" spans="1:20" ht="90" x14ac:dyDescent="0.25">
      <c r="A370" s="210" t="s">
        <v>6</v>
      </c>
      <c r="B370" s="19" t="s">
        <v>1557</v>
      </c>
      <c r="C370" s="19" t="s">
        <v>838</v>
      </c>
      <c r="D370" s="210" t="s">
        <v>839</v>
      </c>
      <c r="E370" s="20">
        <v>44244</v>
      </c>
      <c r="F370" s="241">
        <v>124273128</v>
      </c>
      <c r="G370" s="63" t="s">
        <v>2</v>
      </c>
      <c r="H370" s="20">
        <f>_xlfn.XLOOKUP(B370,'[1]CONTRATOS '!$B$2:$B$679,'[1]CONTRATOS '!$AP$2:$AP$679)</f>
        <v>44561</v>
      </c>
      <c r="I370" s="19" t="s">
        <v>1</v>
      </c>
      <c r="J370" s="19" t="s">
        <v>601</v>
      </c>
      <c r="K370" s="144">
        <f t="shared" si="39"/>
        <v>0.903225802231443</v>
      </c>
      <c r="L370" s="248">
        <v>144985309</v>
      </c>
      <c r="M370" s="241">
        <f t="shared" si="40"/>
        <v>15534141</v>
      </c>
      <c r="N370" s="145">
        <v>0</v>
      </c>
      <c r="O370" s="145">
        <v>0</v>
      </c>
      <c r="P370" s="63">
        <v>36246322</v>
      </c>
      <c r="R370" s="280"/>
      <c r="S370" s="282"/>
      <c r="T370" s="282"/>
    </row>
    <row r="371" spans="1:20" ht="72" x14ac:dyDescent="0.25">
      <c r="A371" s="210" t="s">
        <v>6</v>
      </c>
      <c r="B371" s="19" t="s">
        <v>1558</v>
      </c>
      <c r="C371" s="19" t="s">
        <v>840</v>
      </c>
      <c r="D371" s="210" t="s">
        <v>841</v>
      </c>
      <c r="E371" s="20">
        <v>44244</v>
      </c>
      <c r="F371" s="241">
        <v>51930345</v>
      </c>
      <c r="G371" s="63" t="s">
        <v>2</v>
      </c>
      <c r="H371" s="20">
        <f>_xlfn.XLOOKUP(B371,'[1]CONTRATOS '!$B$2:$B$679,'[1]CONTRATOS '!$AP$2:$AP$679)</f>
        <v>44469</v>
      </c>
      <c r="I371" s="19" t="s">
        <v>1</v>
      </c>
      <c r="J371" s="19" t="s">
        <v>80</v>
      </c>
      <c r="K371" s="144">
        <f>+L371/F371</f>
        <v>0.78828813865958336</v>
      </c>
      <c r="L371" s="248">
        <v>40936075</v>
      </c>
      <c r="M371" s="241">
        <f>+F371-L371</f>
        <v>10994270</v>
      </c>
      <c r="N371" s="145">
        <v>0</v>
      </c>
      <c r="O371" s="145">
        <v>0</v>
      </c>
      <c r="P371" s="63">
        <v>0</v>
      </c>
      <c r="R371" s="280"/>
      <c r="S371" s="282"/>
      <c r="T371" s="282"/>
    </row>
    <row r="372" spans="1:20" ht="72" x14ac:dyDescent="0.25">
      <c r="A372" s="278" t="s">
        <v>6</v>
      </c>
      <c r="B372" s="136" t="s">
        <v>1559</v>
      </c>
      <c r="C372" s="136" t="s">
        <v>842</v>
      </c>
      <c r="D372" s="278" t="s">
        <v>843</v>
      </c>
      <c r="E372" s="22">
        <v>44246</v>
      </c>
      <c r="F372" s="246">
        <v>59733940</v>
      </c>
      <c r="G372" s="68" t="s">
        <v>2</v>
      </c>
      <c r="H372" s="22">
        <f>_xlfn.XLOOKUP(B372,'[1]CONTRATOS '!$B$2:$B$679,'[1]CONTRATOS '!$AP$2:$AP$679)</f>
        <v>44561</v>
      </c>
      <c r="I372" s="136" t="s">
        <v>1</v>
      </c>
      <c r="J372" s="224" t="s">
        <v>783</v>
      </c>
      <c r="K372" s="162">
        <f t="shared" ref="K372:K377" si="41">+L372/(F372+P372)</f>
        <v>0.89966553724246023</v>
      </c>
      <c r="L372" s="252">
        <v>71734057</v>
      </c>
      <c r="M372" s="252">
        <f t="shared" ref="M372:M377" si="42">+F372+P372-L372</f>
        <v>8000082</v>
      </c>
      <c r="N372" s="300">
        <v>0</v>
      </c>
      <c r="O372" s="300">
        <v>0</v>
      </c>
      <c r="P372" s="301">
        <v>20000199</v>
      </c>
      <c r="R372" s="280"/>
      <c r="S372" s="282"/>
      <c r="T372" s="282"/>
    </row>
    <row r="373" spans="1:20" ht="90" x14ac:dyDescent="0.25">
      <c r="A373" s="210" t="s">
        <v>6</v>
      </c>
      <c r="B373" s="19" t="s">
        <v>1560</v>
      </c>
      <c r="C373" s="19" t="s">
        <v>844</v>
      </c>
      <c r="D373" s="210" t="s">
        <v>845</v>
      </c>
      <c r="E373" s="20">
        <v>44244</v>
      </c>
      <c r="F373" s="241">
        <v>81965760</v>
      </c>
      <c r="G373" s="63" t="s">
        <v>2</v>
      </c>
      <c r="H373" s="20">
        <f>_xlfn.XLOOKUP(B373,'[1]CONTRATOS '!$B$2:$B$679,'[1]CONTRATOS '!$AP$2:$AP$679)</f>
        <v>44561</v>
      </c>
      <c r="I373" s="19" t="s">
        <v>1</v>
      </c>
      <c r="J373" s="19" t="s">
        <v>601</v>
      </c>
      <c r="K373" s="144">
        <f t="shared" si="41"/>
        <v>0.90322580645161288</v>
      </c>
      <c r="L373" s="241">
        <v>95626720</v>
      </c>
      <c r="M373" s="241">
        <f t="shared" si="42"/>
        <v>10245720</v>
      </c>
      <c r="N373" s="145">
        <v>0</v>
      </c>
      <c r="O373" s="145">
        <v>0</v>
      </c>
      <c r="P373" s="63">
        <v>23906680</v>
      </c>
      <c r="R373" s="280"/>
      <c r="S373" s="282"/>
      <c r="T373" s="282"/>
    </row>
    <row r="374" spans="1:20" ht="108" x14ac:dyDescent="0.25">
      <c r="A374" s="210" t="s">
        <v>6</v>
      </c>
      <c r="B374" s="19" t="s">
        <v>1561</v>
      </c>
      <c r="C374" s="19" t="s">
        <v>846</v>
      </c>
      <c r="D374" s="210" t="s">
        <v>847</v>
      </c>
      <c r="E374" s="20">
        <v>44244</v>
      </c>
      <c r="F374" s="241">
        <v>124273128</v>
      </c>
      <c r="G374" s="63" t="s">
        <v>2</v>
      </c>
      <c r="H374" s="20">
        <f>_xlfn.XLOOKUP(B374,'[1]CONTRATOS '!$B$2:$B$679,'[1]CONTRATOS '!$AP$2:$AP$679)</f>
        <v>44561</v>
      </c>
      <c r="I374" s="19" t="s">
        <v>1</v>
      </c>
      <c r="J374" s="19" t="s">
        <v>601</v>
      </c>
      <c r="K374" s="144">
        <f t="shared" si="41"/>
        <v>0.903225802231443</v>
      </c>
      <c r="L374" s="241">
        <v>144985309</v>
      </c>
      <c r="M374" s="241">
        <f t="shared" si="42"/>
        <v>15534141</v>
      </c>
      <c r="N374" s="145">
        <v>0</v>
      </c>
      <c r="O374" s="145">
        <v>0</v>
      </c>
      <c r="P374" s="63">
        <v>36246322</v>
      </c>
      <c r="R374" s="280"/>
      <c r="S374" s="282"/>
      <c r="T374" s="282"/>
    </row>
    <row r="375" spans="1:20" ht="72" x14ac:dyDescent="0.25">
      <c r="A375" s="278" t="s">
        <v>6</v>
      </c>
      <c r="B375" s="136" t="s">
        <v>1562</v>
      </c>
      <c r="C375" s="136" t="s">
        <v>848</v>
      </c>
      <c r="D375" s="278" t="s">
        <v>843</v>
      </c>
      <c r="E375" s="22">
        <v>44246</v>
      </c>
      <c r="F375" s="246">
        <v>59733940</v>
      </c>
      <c r="G375" s="68" t="s">
        <v>2</v>
      </c>
      <c r="H375" s="22">
        <f>_xlfn.XLOOKUP(B375,'[1]CONTRATOS '!$B$2:$B$679,'[1]CONTRATOS '!$AP$2:$AP$679)</f>
        <v>44561</v>
      </c>
      <c r="I375" s="136" t="s">
        <v>1</v>
      </c>
      <c r="J375" s="224" t="s">
        <v>783</v>
      </c>
      <c r="K375" s="162">
        <f t="shared" si="41"/>
        <v>0.90322580176903844</v>
      </c>
      <c r="L375" s="252">
        <v>74667428</v>
      </c>
      <c r="M375" s="252">
        <f t="shared" si="42"/>
        <v>8000082</v>
      </c>
      <c r="N375" s="300">
        <v>0</v>
      </c>
      <c r="O375" s="300">
        <v>0</v>
      </c>
      <c r="P375" s="301">
        <v>22933570</v>
      </c>
      <c r="R375" s="280"/>
      <c r="S375" s="282"/>
      <c r="T375" s="282"/>
    </row>
    <row r="376" spans="1:20" ht="90" x14ac:dyDescent="0.25">
      <c r="A376" s="210" t="s">
        <v>6</v>
      </c>
      <c r="B376" s="19" t="s">
        <v>1563</v>
      </c>
      <c r="C376" s="19" t="s">
        <v>849</v>
      </c>
      <c r="D376" s="210" t="s">
        <v>850</v>
      </c>
      <c r="E376" s="20">
        <v>44249</v>
      </c>
      <c r="F376" s="241">
        <v>56140920</v>
      </c>
      <c r="G376" s="63" t="s">
        <v>2</v>
      </c>
      <c r="H376" s="20">
        <f>_xlfn.XLOOKUP(B376,'[1]CONTRATOS '!$B$2:$B$679,'[1]CONTRATOS '!$AP$2:$AP$679)</f>
        <v>44561</v>
      </c>
      <c r="I376" s="19" t="s">
        <v>1</v>
      </c>
      <c r="J376" s="218" t="s">
        <v>7</v>
      </c>
      <c r="K376" s="157">
        <f t="shared" si="41"/>
        <v>1</v>
      </c>
      <c r="L376" s="248">
        <v>64562055</v>
      </c>
      <c r="M376" s="248">
        <f t="shared" si="42"/>
        <v>0</v>
      </c>
      <c r="N376" s="293">
        <v>0</v>
      </c>
      <c r="O376" s="293">
        <v>0</v>
      </c>
      <c r="P376" s="294">
        <v>8421135</v>
      </c>
      <c r="R376" s="280"/>
      <c r="S376" s="282"/>
      <c r="T376" s="282"/>
    </row>
    <row r="377" spans="1:20" ht="54" x14ac:dyDescent="0.25">
      <c r="A377" s="210" t="s">
        <v>6</v>
      </c>
      <c r="B377" s="19" t="s">
        <v>1564</v>
      </c>
      <c r="C377" s="19" t="s">
        <v>851</v>
      </c>
      <c r="D377" s="210" t="s">
        <v>852</v>
      </c>
      <c r="E377" s="20">
        <v>44244</v>
      </c>
      <c r="F377" s="241">
        <v>46961876</v>
      </c>
      <c r="G377" s="63" t="s">
        <v>2</v>
      </c>
      <c r="H377" s="20">
        <v>44484</v>
      </c>
      <c r="I377" s="19" t="s">
        <v>1</v>
      </c>
      <c r="J377" s="218" t="s">
        <v>63</v>
      </c>
      <c r="K377" s="157">
        <f t="shared" si="41"/>
        <v>0.90384614945455644</v>
      </c>
      <c r="L377" s="248">
        <v>55411089</v>
      </c>
      <c r="M377" s="248">
        <f t="shared" si="42"/>
        <v>5894797</v>
      </c>
      <c r="N377" s="293">
        <v>0</v>
      </c>
      <c r="O377" s="293">
        <v>0</v>
      </c>
      <c r="P377" s="294">
        <v>14344010</v>
      </c>
      <c r="R377" s="280"/>
      <c r="S377" s="282"/>
      <c r="T377" s="282"/>
    </row>
    <row r="378" spans="1:20" ht="126" x14ac:dyDescent="0.25">
      <c r="A378" s="278" t="s">
        <v>6</v>
      </c>
      <c r="B378" s="136" t="s">
        <v>1565</v>
      </c>
      <c r="C378" s="136" t="s">
        <v>853</v>
      </c>
      <c r="D378" s="278" t="s">
        <v>854</v>
      </c>
      <c r="E378" s="22">
        <v>44245</v>
      </c>
      <c r="F378" s="246">
        <v>52398185</v>
      </c>
      <c r="G378" s="68" t="s">
        <v>2</v>
      </c>
      <c r="H378" s="22">
        <f>_xlfn.XLOOKUP(B378,'[1]CONTRATOS '!$B$2:$B$679,'[1]CONTRATOS '!$AP$2:$AP$679)</f>
        <v>44469</v>
      </c>
      <c r="I378" s="136" t="s">
        <v>1</v>
      </c>
      <c r="J378" s="224" t="s">
        <v>783</v>
      </c>
      <c r="K378" s="162">
        <f>+L378/F378</f>
        <v>0.98660716969490447</v>
      </c>
      <c r="L378" s="252">
        <v>51696425</v>
      </c>
      <c r="M378" s="252">
        <f>+F378-L378</f>
        <v>701760</v>
      </c>
      <c r="N378" s="300">
        <v>0</v>
      </c>
      <c r="O378" s="300">
        <v>0</v>
      </c>
      <c r="P378" s="301">
        <v>0</v>
      </c>
      <c r="R378" s="280"/>
      <c r="S378" s="282"/>
      <c r="T378" s="282"/>
    </row>
    <row r="379" spans="1:20" ht="126" x14ac:dyDescent="0.25">
      <c r="A379" s="278" t="s">
        <v>6</v>
      </c>
      <c r="B379" s="136" t="s">
        <v>1566</v>
      </c>
      <c r="C379" s="136" t="s">
        <v>855</v>
      </c>
      <c r="D379" s="278" t="s">
        <v>856</v>
      </c>
      <c r="E379" s="22">
        <v>44245</v>
      </c>
      <c r="F379" s="246">
        <v>52398185</v>
      </c>
      <c r="G379" s="68" t="s">
        <v>2</v>
      </c>
      <c r="H379" s="22">
        <f>_xlfn.XLOOKUP(B379,'[1]CONTRATOS '!$B$2:$B$679,'[1]CONTRATOS '!$AP$2:$AP$679)</f>
        <v>44561</v>
      </c>
      <c r="I379" s="136" t="s">
        <v>1</v>
      </c>
      <c r="J379" s="224" t="s">
        <v>783</v>
      </c>
      <c r="K379" s="162">
        <f>+L379/(F379+P379)</f>
        <v>0.90353697019915113</v>
      </c>
      <c r="L379" s="252">
        <v>65731655</v>
      </c>
      <c r="M379" s="252">
        <f>+F379+P379-L379</f>
        <v>7017615</v>
      </c>
      <c r="N379" s="300">
        <v>0</v>
      </c>
      <c r="O379" s="300">
        <v>0</v>
      </c>
      <c r="P379" s="301">
        <v>20351085</v>
      </c>
      <c r="R379" s="280"/>
      <c r="S379" s="282"/>
      <c r="T379" s="282"/>
    </row>
    <row r="380" spans="1:20" ht="108" x14ac:dyDescent="0.25">
      <c r="A380" s="278" t="s">
        <v>6</v>
      </c>
      <c r="B380" s="136" t="s">
        <v>1567</v>
      </c>
      <c r="C380" s="136" t="s">
        <v>857</v>
      </c>
      <c r="D380" s="278" t="s">
        <v>858</v>
      </c>
      <c r="E380" s="22">
        <v>44244</v>
      </c>
      <c r="F380" s="246">
        <v>52398185</v>
      </c>
      <c r="G380" s="68" t="s">
        <v>2</v>
      </c>
      <c r="H380" s="22">
        <f>_xlfn.XLOOKUP(B380,'[1]CONTRATOS '!$B$2:$B$679,'[1]CONTRATOS '!$AP$2:$AP$679)</f>
        <v>44561</v>
      </c>
      <c r="I380" s="136" t="s">
        <v>1</v>
      </c>
      <c r="J380" s="224" t="s">
        <v>783</v>
      </c>
      <c r="K380" s="162">
        <f>+L380/(F380+P380)</f>
        <v>0.90353697019915113</v>
      </c>
      <c r="L380" s="252">
        <v>65731655</v>
      </c>
      <c r="M380" s="252">
        <f>+F380+P380-L380</f>
        <v>7017615</v>
      </c>
      <c r="N380" s="300">
        <v>0</v>
      </c>
      <c r="O380" s="300">
        <v>0</v>
      </c>
      <c r="P380" s="301">
        <v>20351085</v>
      </c>
      <c r="R380" s="280"/>
      <c r="S380" s="282"/>
      <c r="T380" s="282"/>
    </row>
    <row r="381" spans="1:20" ht="90" x14ac:dyDescent="0.25">
      <c r="A381" s="278" t="s">
        <v>6</v>
      </c>
      <c r="B381" s="136" t="s">
        <v>1568</v>
      </c>
      <c r="C381" s="136" t="s">
        <v>859</v>
      </c>
      <c r="D381" s="278" t="s">
        <v>860</v>
      </c>
      <c r="E381" s="22">
        <v>44246</v>
      </c>
      <c r="F381" s="246">
        <v>59733940</v>
      </c>
      <c r="G381" s="68" t="s">
        <v>2</v>
      </c>
      <c r="H381" s="22">
        <f>_xlfn.XLOOKUP(B381,'[1]CONTRATOS '!$B$2:$B$679,'[1]CONTRATOS '!$AP$2:$AP$679)</f>
        <v>44561</v>
      </c>
      <c r="I381" s="136" t="s">
        <v>1</v>
      </c>
      <c r="J381" s="224" t="s">
        <v>783</v>
      </c>
      <c r="K381" s="162">
        <f>+L381/(F381+P381)</f>
        <v>0.9019607814302486</v>
      </c>
      <c r="L381" s="252">
        <v>73600752</v>
      </c>
      <c r="M381" s="252">
        <f>+F381+P381-L381</f>
        <v>8000082</v>
      </c>
      <c r="N381" s="300">
        <v>0</v>
      </c>
      <c r="O381" s="300">
        <v>0</v>
      </c>
      <c r="P381" s="301">
        <v>21866894</v>
      </c>
      <c r="R381" s="280"/>
      <c r="S381" s="282"/>
      <c r="T381" s="282"/>
    </row>
    <row r="382" spans="1:20" ht="72" x14ac:dyDescent="0.25">
      <c r="A382" s="217" t="s">
        <v>6</v>
      </c>
      <c r="B382" s="17" t="s">
        <v>1569</v>
      </c>
      <c r="C382" s="17" t="s">
        <v>861</v>
      </c>
      <c r="D382" s="217" t="s">
        <v>862</v>
      </c>
      <c r="E382" s="18">
        <v>44244</v>
      </c>
      <c r="F382" s="242">
        <v>33983957</v>
      </c>
      <c r="G382" s="65" t="s">
        <v>2</v>
      </c>
      <c r="H382" s="18">
        <f>_xlfn.XLOOKUP(B382,'[1]CONTRATOS '!$B$2:$B$679,'[1]CONTRATOS '!$AP$2:$AP$679)</f>
        <v>44561</v>
      </c>
      <c r="I382" s="17" t="s">
        <v>1</v>
      </c>
      <c r="J382" s="17" t="s">
        <v>45</v>
      </c>
      <c r="K382" s="146">
        <f>+L382/(F382+P382)</f>
        <v>0.90322580506147299</v>
      </c>
      <c r="L382" s="242">
        <v>41918538</v>
      </c>
      <c r="M382" s="242">
        <f>+F382+P382-L382</f>
        <v>4491272</v>
      </c>
      <c r="N382" s="147">
        <v>0</v>
      </c>
      <c r="O382" s="147">
        <v>0</v>
      </c>
      <c r="P382" s="65">
        <v>12425853</v>
      </c>
      <c r="R382" s="280"/>
      <c r="S382" s="282"/>
      <c r="T382" s="282"/>
    </row>
    <row r="383" spans="1:20" ht="108" x14ac:dyDescent="0.25">
      <c r="A383" s="217" t="s">
        <v>6</v>
      </c>
      <c r="B383" s="17" t="s">
        <v>1570</v>
      </c>
      <c r="C383" s="17" t="s">
        <v>863</v>
      </c>
      <c r="D383" s="217" t="s">
        <v>864</v>
      </c>
      <c r="E383" s="18">
        <v>44244</v>
      </c>
      <c r="F383" s="242">
        <v>52398185</v>
      </c>
      <c r="G383" s="65" t="s">
        <v>2</v>
      </c>
      <c r="H383" s="18">
        <f>_xlfn.XLOOKUP(B383,'[1]CONTRATOS '!$B$2:$B$679,'[1]CONTRATOS '!$AP$2:$AP$679)</f>
        <v>44561</v>
      </c>
      <c r="I383" s="17" t="s">
        <v>1</v>
      </c>
      <c r="J383" s="17" t="s">
        <v>45</v>
      </c>
      <c r="K383" s="146">
        <f>+L383/(F383+P383)</f>
        <v>0.90322579977894335</v>
      </c>
      <c r="L383" s="242">
        <v>65497735</v>
      </c>
      <c r="M383" s="242">
        <f>+F383+P383-L383</f>
        <v>7017615</v>
      </c>
      <c r="N383" s="147">
        <v>0</v>
      </c>
      <c r="O383" s="147">
        <v>0</v>
      </c>
      <c r="P383" s="65">
        <v>20117165</v>
      </c>
      <c r="R383" s="280"/>
      <c r="S383" s="282"/>
      <c r="T383" s="282"/>
    </row>
    <row r="384" spans="1:20" ht="90" x14ac:dyDescent="0.25">
      <c r="A384" s="217" t="s">
        <v>6</v>
      </c>
      <c r="B384" s="17" t="s">
        <v>1571</v>
      </c>
      <c r="C384" s="17" t="s">
        <v>865</v>
      </c>
      <c r="D384" s="217" t="s">
        <v>866</v>
      </c>
      <c r="E384" s="18">
        <v>44244</v>
      </c>
      <c r="F384" s="242">
        <v>76501376</v>
      </c>
      <c r="G384" s="65" t="s">
        <v>2</v>
      </c>
      <c r="H384" s="18">
        <f>_xlfn.XLOOKUP(B384,'[1]CONTRATOS '!$B$2:$B$679,'[1]CONTRATOS '!$AP$2:$AP$679)</f>
        <v>44469</v>
      </c>
      <c r="I384" s="17" t="s">
        <v>1</v>
      </c>
      <c r="J384" s="225" t="s">
        <v>45</v>
      </c>
      <c r="K384" s="163">
        <f>+L384/F384</f>
        <v>0.9821428571428571</v>
      </c>
      <c r="L384" s="242">
        <v>75135280</v>
      </c>
      <c r="M384" s="253">
        <f>+F384-L384</f>
        <v>1366096</v>
      </c>
      <c r="N384" s="302">
        <v>0</v>
      </c>
      <c r="O384" s="302">
        <v>0</v>
      </c>
      <c r="P384" s="303">
        <v>0</v>
      </c>
      <c r="R384" s="280"/>
      <c r="S384" s="282"/>
      <c r="T384" s="282"/>
    </row>
    <row r="385" spans="1:20" ht="90" x14ac:dyDescent="0.25">
      <c r="A385" s="278" t="s">
        <v>6</v>
      </c>
      <c r="B385" s="136" t="s">
        <v>1572</v>
      </c>
      <c r="C385" s="136" t="s">
        <v>867</v>
      </c>
      <c r="D385" s="278" t="s">
        <v>868</v>
      </c>
      <c r="E385" s="22">
        <v>44244</v>
      </c>
      <c r="F385" s="246">
        <v>49123290</v>
      </c>
      <c r="G385" s="68" t="s">
        <v>2</v>
      </c>
      <c r="H385" s="22">
        <f>_xlfn.XLOOKUP(B385,'[1]CONTRATOS '!$B$2:$B$679,'[1]CONTRATOS '!$AP$2:$AP$679)</f>
        <v>44549</v>
      </c>
      <c r="I385" s="136" t="s">
        <v>1</v>
      </c>
      <c r="J385" s="224" t="s">
        <v>783</v>
      </c>
      <c r="K385" s="162">
        <f t="shared" ref="K385:K391" si="43">+L385/(F385+P385)</f>
        <v>0.93666678850295759</v>
      </c>
      <c r="L385" s="252">
        <v>65731655</v>
      </c>
      <c r="M385" s="252">
        <f t="shared" ref="M385:M391" si="44">+F385+P385-L385</f>
        <v>4444480</v>
      </c>
      <c r="N385" s="300">
        <v>0</v>
      </c>
      <c r="O385" s="300">
        <v>0</v>
      </c>
      <c r="P385" s="301">
        <v>21052845</v>
      </c>
      <c r="R385" s="280"/>
      <c r="S385" s="282"/>
      <c r="T385" s="282"/>
    </row>
    <row r="386" spans="1:20" ht="108" x14ac:dyDescent="0.25">
      <c r="A386" s="278" t="s">
        <v>6</v>
      </c>
      <c r="B386" s="136" t="s">
        <v>1573</v>
      </c>
      <c r="C386" s="136" t="s">
        <v>869</v>
      </c>
      <c r="D386" s="278" t="s">
        <v>870</v>
      </c>
      <c r="E386" s="22">
        <v>44244</v>
      </c>
      <c r="F386" s="246">
        <v>51696425</v>
      </c>
      <c r="G386" s="68" t="s">
        <v>2</v>
      </c>
      <c r="H386" s="22">
        <f>_xlfn.XLOOKUP(B386,'[1]CONTRATOS '!$B$2:$B$679,'[1]CONTRATOS '!$AP$2:$AP$679)</f>
        <v>44561</v>
      </c>
      <c r="I386" s="136" t="s">
        <v>1</v>
      </c>
      <c r="J386" s="224" t="s">
        <v>783</v>
      </c>
      <c r="K386" s="162">
        <f t="shared" si="43"/>
        <v>0.90353697019915113</v>
      </c>
      <c r="L386" s="252">
        <v>65731655</v>
      </c>
      <c r="M386" s="252">
        <f t="shared" si="44"/>
        <v>7017615</v>
      </c>
      <c r="N386" s="300">
        <v>0</v>
      </c>
      <c r="O386" s="300">
        <v>0</v>
      </c>
      <c r="P386" s="301">
        <v>21052845</v>
      </c>
      <c r="R386" s="280"/>
      <c r="S386" s="282"/>
      <c r="T386" s="282"/>
    </row>
    <row r="387" spans="1:20" ht="108" x14ac:dyDescent="0.25">
      <c r="A387" s="278" t="s">
        <v>6</v>
      </c>
      <c r="B387" s="136" t="s">
        <v>1574</v>
      </c>
      <c r="C387" s="136" t="s">
        <v>871</v>
      </c>
      <c r="D387" s="278" t="s">
        <v>872</v>
      </c>
      <c r="E387" s="22">
        <v>44245</v>
      </c>
      <c r="F387" s="246">
        <v>51696425</v>
      </c>
      <c r="G387" s="68" t="s">
        <v>2</v>
      </c>
      <c r="H387" s="22">
        <f>_xlfn.XLOOKUP(B387,'[1]CONTRATOS '!$B$2:$B$679,'[1]CONTRATOS '!$AP$2:$AP$679)</f>
        <v>44561</v>
      </c>
      <c r="I387" s="136" t="s">
        <v>1</v>
      </c>
      <c r="J387" s="224" t="s">
        <v>783</v>
      </c>
      <c r="K387" s="162">
        <f t="shared" si="43"/>
        <v>0.90322579977894335</v>
      </c>
      <c r="L387" s="252">
        <v>65497735</v>
      </c>
      <c r="M387" s="252">
        <f t="shared" si="44"/>
        <v>7017615</v>
      </c>
      <c r="N387" s="300">
        <v>0</v>
      </c>
      <c r="O387" s="300">
        <v>0</v>
      </c>
      <c r="P387" s="301">
        <v>20818925</v>
      </c>
      <c r="R387" s="280"/>
      <c r="S387" s="282"/>
      <c r="T387" s="282"/>
    </row>
    <row r="388" spans="1:20" ht="108" x14ac:dyDescent="0.25">
      <c r="A388" s="278" t="s">
        <v>6</v>
      </c>
      <c r="B388" s="136" t="s">
        <v>1575</v>
      </c>
      <c r="C388" s="136" t="s">
        <v>873</v>
      </c>
      <c r="D388" s="278" t="s">
        <v>874</v>
      </c>
      <c r="E388" s="22">
        <v>44245</v>
      </c>
      <c r="F388" s="246">
        <v>49123290</v>
      </c>
      <c r="G388" s="68" t="s">
        <v>2</v>
      </c>
      <c r="H388" s="22">
        <f>_xlfn.XLOOKUP(B388,'[1]CONTRATOS '!$B$2:$B$679,'[1]CONTRATOS '!$AP$2:$AP$679)</f>
        <v>44549</v>
      </c>
      <c r="I388" s="136" t="s">
        <v>1</v>
      </c>
      <c r="J388" s="224" t="s">
        <v>783</v>
      </c>
      <c r="K388" s="162">
        <f t="shared" si="43"/>
        <v>0.93666678850295759</v>
      </c>
      <c r="L388" s="252">
        <v>65731655</v>
      </c>
      <c r="M388" s="252">
        <f t="shared" si="44"/>
        <v>4444480</v>
      </c>
      <c r="N388" s="300">
        <v>0</v>
      </c>
      <c r="O388" s="300">
        <v>0</v>
      </c>
      <c r="P388" s="301">
        <v>21052845</v>
      </c>
      <c r="R388" s="280"/>
      <c r="S388" s="282"/>
      <c r="T388" s="282"/>
    </row>
    <row r="389" spans="1:20" ht="108" x14ac:dyDescent="0.25">
      <c r="A389" s="278" t="s">
        <v>6</v>
      </c>
      <c r="B389" s="136" t="s">
        <v>1576</v>
      </c>
      <c r="C389" s="136" t="s">
        <v>875</v>
      </c>
      <c r="D389" s="278" t="s">
        <v>876</v>
      </c>
      <c r="E389" s="22">
        <v>44245</v>
      </c>
      <c r="F389" s="246">
        <v>51696425</v>
      </c>
      <c r="G389" s="68" t="s">
        <v>2</v>
      </c>
      <c r="H389" s="22">
        <f>_xlfn.XLOOKUP(B389,'[1]CONTRATOS '!$B$2:$B$679,'[1]CONTRATOS '!$AP$2:$AP$679)</f>
        <v>44561</v>
      </c>
      <c r="I389" s="136" t="s">
        <v>1</v>
      </c>
      <c r="J389" s="224" t="s">
        <v>783</v>
      </c>
      <c r="K389" s="162">
        <f t="shared" si="43"/>
        <v>0.90353697019915113</v>
      </c>
      <c r="L389" s="252">
        <v>65731655</v>
      </c>
      <c r="M389" s="252">
        <f t="shared" si="44"/>
        <v>7017615</v>
      </c>
      <c r="N389" s="300">
        <v>0</v>
      </c>
      <c r="O389" s="300">
        <v>0</v>
      </c>
      <c r="P389" s="301">
        <v>21052845</v>
      </c>
      <c r="R389" s="280"/>
      <c r="S389" s="282"/>
      <c r="T389" s="282"/>
    </row>
    <row r="390" spans="1:20" ht="108" x14ac:dyDescent="0.25">
      <c r="A390" s="278" t="s">
        <v>6</v>
      </c>
      <c r="B390" s="136" t="s">
        <v>1577</v>
      </c>
      <c r="C390" s="136" t="s">
        <v>877</v>
      </c>
      <c r="D390" s="278" t="s">
        <v>878</v>
      </c>
      <c r="E390" s="22">
        <v>44244</v>
      </c>
      <c r="F390" s="246">
        <v>51696425</v>
      </c>
      <c r="G390" s="68" t="s">
        <v>2</v>
      </c>
      <c r="H390" s="22">
        <f>_xlfn.XLOOKUP(B390,'[1]CONTRATOS '!$B$2:$B$679,'[1]CONTRATOS '!$AP$2:$AP$679)</f>
        <v>44561</v>
      </c>
      <c r="I390" s="136" t="s">
        <v>1</v>
      </c>
      <c r="J390" s="224" t="s">
        <v>783</v>
      </c>
      <c r="K390" s="162">
        <f t="shared" si="43"/>
        <v>0.90353697019915113</v>
      </c>
      <c r="L390" s="252">
        <v>65731655</v>
      </c>
      <c r="M390" s="252">
        <f t="shared" si="44"/>
        <v>7017615</v>
      </c>
      <c r="N390" s="300">
        <v>0</v>
      </c>
      <c r="O390" s="300">
        <v>0</v>
      </c>
      <c r="P390" s="301">
        <v>21052845</v>
      </c>
      <c r="R390" s="280"/>
      <c r="S390" s="282"/>
      <c r="T390" s="282"/>
    </row>
    <row r="391" spans="1:20" ht="108" x14ac:dyDescent="0.25">
      <c r="A391" s="278" t="s">
        <v>6</v>
      </c>
      <c r="B391" s="136" t="s">
        <v>1578</v>
      </c>
      <c r="C391" s="136" t="s">
        <v>879</v>
      </c>
      <c r="D391" s="278" t="s">
        <v>880</v>
      </c>
      <c r="E391" s="22">
        <v>44245</v>
      </c>
      <c r="F391" s="246">
        <v>51696425</v>
      </c>
      <c r="G391" s="68" t="s">
        <v>2</v>
      </c>
      <c r="H391" s="22">
        <f>_xlfn.XLOOKUP(B391,'[1]CONTRATOS '!$B$2:$B$679,'[1]CONTRATOS '!$AP$2:$AP$679)</f>
        <v>44561</v>
      </c>
      <c r="I391" s="136" t="s">
        <v>1</v>
      </c>
      <c r="J391" s="224" t="s">
        <v>783</v>
      </c>
      <c r="K391" s="162">
        <f t="shared" si="43"/>
        <v>0.90353697019915113</v>
      </c>
      <c r="L391" s="252">
        <v>65731655</v>
      </c>
      <c r="M391" s="252">
        <f t="shared" si="44"/>
        <v>7017615</v>
      </c>
      <c r="N391" s="300">
        <v>0</v>
      </c>
      <c r="O391" s="300">
        <v>0</v>
      </c>
      <c r="P391" s="301">
        <v>21052845</v>
      </c>
      <c r="R391" s="280"/>
      <c r="S391" s="282"/>
      <c r="T391" s="282"/>
    </row>
    <row r="392" spans="1:20" ht="108" x14ac:dyDescent="0.25">
      <c r="A392" s="278" t="s">
        <v>6</v>
      </c>
      <c r="B392" s="136" t="s">
        <v>1579</v>
      </c>
      <c r="C392" s="136" t="s">
        <v>881</v>
      </c>
      <c r="D392" s="278" t="s">
        <v>882</v>
      </c>
      <c r="E392" s="22">
        <v>44245</v>
      </c>
      <c r="F392" s="246">
        <v>51696425</v>
      </c>
      <c r="G392" s="68" t="s">
        <v>2</v>
      </c>
      <c r="H392" s="22">
        <f>_xlfn.XLOOKUP(B392,'[1]CONTRATOS '!$B$2:$B$679,'[1]CONTRATOS '!$AP$2:$AP$679)</f>
        <v>44469</v>
      </c>
      <c r="I392" s="136" t="s">
        <v>1</v>
      </c>
      <c r="J392" s="224" t="s">
        <v>783</v>
      </c>
      <c r="K392" s="162">
        <f>+L392/F392</f>
        <v>0.99547512231261637</v>
      </c>
      <c r="L392" s="252">
        <v>51462505</v>
      </c>
      <c r="M392" s="252">
        <f>+F392-L392</f>
        <v>233920</v>
      </c>
      <c r="N392" s="300">
        <v>0</v>
      </c>
      <c r="O392" s="300">
        <v>0</v>
      </c>
      <c r="P392" s="301">
        <v>0</v>
      </c>
      <c r="R392" s="280"/>
      <c r="S392" s="282"/>
      <c r="T392" s="282"/>
    </row>
    <row r="393" spans="1:20" ht="108" x14ac:dyDescent="0.25">
      <c r="A393" s="210" t="s">
        <v>6</v>
      </c>
      <c r="B393" s="19" t="s">
        <v>1580</v>
      </c>
      <c r="C393" s="19" t="s">
        <v>883</v>
      </c>
      <c r="D393" s="210" t="s">
        <v>884</v>
      </c>
      <c r="E393" s="20">
        <v>44246</v>
      </c>
      <c r="F393" s="241">
        <v>37389845</v>
      </c>
      <c r="G393" s="63" t="s">
        <v>2</v>
      </c>
      <c r="H393" s="20">
        <f>_xlfn.XLOOKUP(B393,'[1]CONTRATOS '!$B$2:$B$679,'[1]CONTRATOS '!$AP$2:$AP$679)</f>
        <v>44561</v>
      </c>
      <c r="I393" s="19" t="s">
        <v>1</v>
      </c>
      <c r="J393" s="218" t="s">
        <v>371</v>
      </c>
      <c r="K393" s="157">
        <f t="shared" ref="K393:K400" si="45">+L393/(F393+P393)</f>
        <v>0.90228012015058123</v>
      </c>
      <c r="L393" s="248">
        <v>46653101</v>
      </c>
      <c r="M393" s="248">
        <f t="shared" ref="M393:M400" si="46">+F393+P393-L393</f>
        <v>5052683</v>
      </c>
      <c r="N393" s="293">
        <v>0</v>
      </c>
      <c r="O393" s="293">
        <v>0</v>
      </c>
      <c r="P393" s="294">
        <v>14315939</v>
      </c>
      <c r="R393" s="280"/>
      <c r="S393" s="282"/>
      <c r="T393" s="282"/>
    </row>
    <row r="394" spans="1:20" ht="90" x14ac:dyDescent="0.25">
      <c r="A394" s="210" t="s">
        <v>6</v>
      </c>
      <c r="B394" s="19" t="s">
        <v>1581</v>
      </c>
      <c r="C394" s="19" t="s">
        <v>885</v>
      </c>
      <c r="D394" s="210" t="s">
        <v>886</v>
      </c>
      <c r="E394" s="20">
        <v>44246</v>
      </c>
      <c r="F394" s="241">
        <v>47775914</v>
      </c>
      <c r="G394" s="63" t="s">
        <v>2</v>
      </c>
      <c r="H394" s="20">
        <f>_xlfn.XLOOKUP(B394,'[1]CONTRATOS '!$B$2:$B$679,'[1]CONTRATOS '!$AP$2:$AP$679)</f>
        <v>44561</v>
      </c>
      <c r="I394" s="19" t="s">
        <v>1</v>
      </c>
      <c r="J394" s="218" t="s">
        <v>371</v>
      </c>
      <c r="K394" s="157">
        <f t="shared" si="45"/>
        <v>0.90228012132014135</v>
      </c>
      <c r="L394" s="248">
        <v>59612296</v>
      </c>
      <c r="M394" s="248">
        <f t="shared" si="46"/>
        <v>6456206</v>
      </c>
      <c r="N394" s="293">
        <v>0</v>
      </c>
      <c r="O394" s="293">
        <v>0</v>
      </c>
      <c r="P394" s="294">
        <v>18292588</v>
      </c>
      <c r="R394" s="280"/>
      <c r="S394" s="282"/>
      <c r="T394" s="282"/>
    </row>
    <row r="395" spans="1:20" ht="108" x14ac:dyDescent="0.25">
      <c r="A395" s="278" t="s">
        <v>6</v>
      </c>
      <c r="B395" s="136" t="s">
        <v>1582</v>
      </c>
      <c r="C395" s="136" t="s">
        <v>887</v>
      </c>
      <c r="D395" s="278" t="s">
        <v>888</v>
      </c>
      <c r="E395" s="22">
        <v>44245</v>
      </c>
      <c r="F395" s="246">
        <v>51696425</v>
      </c>
      <c r="G395" s="68" t="s">
        <v>2</v>
      </c>
      <c r="H395" s="22">
        <f>_xlfn.XLOOKUP(B395,'[1]CONTRATOS '!$B$2:$B$679,'[1]CONTRATOS '!$AP$2:$AP$679)</f>
        <v>44561</v>
      </c>
      <c r="I395" s="136" t="s">
        <v>1</v>
      </c>
      <c r="J395" s="224" t="s">
        <v>783</v>
      </c>
      <c r="K395" s="162">
        <f t="shared" si="45"/>
        <v>0.90322579977894335</v>
      </c>
      <c r="L395" s="252">
        <v>65497735</v>
      </c>
      <c r="M395" s="252">
        <f t="shared" si="46"/>
        <v>7017615</v>
      </c>
      <c r="N395" s="300">
        <v>0</v>
      </c>
      <c r="O395" s="300">
        <v>0</v>
      </c>
      <c r="P395" s="301">
        <v>20818925</v>
      </c>
      <c r="R395" s="280"/>
      <c r="S395" s="282"/>
      <c r="T395" s="282"/>
    </row>
    <row r="396" spans="1:20" ht="108" x14ac:dyDescent="0.25">
      <c r="A396" s="278" t="s">
        <v>6</v>
      </c>
      <c r="B396" s="136" t="s">
        <v>1583</v>
      </c>
      <c r="C396" s="136" t="s">
        <v>889</v>
      </c>
      <c r="D396" s="278" t="s">
        <v>890</v>
      </c>
      <c r="E396" s="22">
        <v>44246</v>
      </c>
      <c r="F396" s="246">
        <v>51696425</v>
      </c>
      <c r="G396" s="68" t="s">
        <v>2</v>
      </c>
      <c r="H396" s="22">
        <f>_xlfn.XLOOKUP(B396,'[1]CONTRATOS '!$B$2:$B$679,'[1]CONTRATOS '!$AP$2:$AP$679)</f>
        <v>44561</v>
      </c>
      <c r="I396" s="136" t="s">
        <v>1</v>
      </c>
      <c r="J396" s="224" t="s">
        <v>783</v>
      </c>
      <c r="K396" s="162">
        <f t="shared" si="45"/>
        <v>0.90322579977894335</v>
      </c>
      <c r="L396" s="252">
        <v>65497735</v>
      </c>
      <c r="M396" s="252">
        <f t="shared" si="46"/>
        <v>7017615</v>
      </c>
      <c r="N396" s="300">
        <v>0</v>
      </c>
      <c r="O396" s="300">
        <v>0</v>
      </c>
      <c r="P396" s="301">
        <v>20818925</v>
      </c>
      <c r="R396" s="280"/>
      <c r="S396" s="282"/>
      <c r="T396" s="282"/>
    </row>
    <row r="397" spans="1:20" ht="108" x14ac:dyDescent="0.25">
      <c r="A397" s="278" t="s">
        <v>6</v>
      </c>
      <c r="B397" s="136" t="s">
        <v>1584</v>
      </c>
      <c r="C397" s="136" t="s">
        <v>891</v>
      </c>
      <c r="D397" s="278" t="s">
        <v>892</v>
      </c>
      <c r="E397" s="22">
        <v>44246</v>
      </c>
      <c r="F397" s="246">
        <v>51696425</v>
      </c>
      <c r="G397" s="68" t="s">
        <v>2</v>
      </c>
      <c r="H397" s="22">
        <f>_xlfn.XLOOKUP(B397,'[1]CONTRATOS '!$B$2:$B$679,'[1]CONTRATOS '!$AP$2:$AP$679)</f>
        <v>44561</v>
      </c>
      <c r="I397" s="136" t="s">
        <v>1</v>
      </c>
      <c r="J397" s="224" t="s">
        <v>783</v>
      </c>
      <c r="K397" s="162">
        <f t="shared" si="45"/>
        <v>0.90322579977894335</v>
      </c>
      <c r="L397" s="252">
        <v>65497735</v>
      </c>
      <c r="M397" s="252">
        <f t="shared" si="46"/>
        <v>7017615</v>
      </c>
      <c r="N397" s="300">
        <v>0</v>
      </c>
      <c r="O397" s="300">
        <v>0</v>
      </c>
      <c r="P397" s="301">
        <v>20818925</v>
      </c>
      <c r="R397" s="280"/>
      <c r="S397" s="282"/>
      <c r="T397" s="282"/>
    </row>
    <row r="398" spans="1:20" ht="108" x14ac:dyDescent="0.25">
      <c r="A398" s="278" t="s">
        <v>6</v>
      </c>
      <c r="B398" s="136" t="s">
        <v>1585</v>
      </c>
      <c r="C398" s="136" t="s">
        <v>893</v>
      </c>
      <c r="D398" s="278" t="s">
        <v>894</v>
      </c>
      <c r="E398" s="22">
        <v>44250</v>
      </c>
      <c r="F398" s="246">
        <v>49123290</v>
      </c>
      <c r="G398" s="68" t="s">
        <v>2</v>
      </c>
      <c r="H398" s="22">
        <f>_xlfn.XLOOKUP(B398,'[1]CONTRATOS '!$B$2:$B$679,'[1]CONTRATOS '!$AP$2:$AP$679)</f>
        <v>44549</v>
      </c>
      <c r="I398" s="136" t="s">
        <v>1</v>
      </c>
      <c r="J398" s="224" t="s">
        <v>783</v>
      </c>
      <c r="K398" s="162">
        <f t="shared" si="45"/>
        <v>0.93537427651980365</v>
      </c>
      <c r="L398" s="252">
        <v>64328135</v>
      </c>
      <c r="M398" s="252">
        <f t="shared" si="46"/>
        <v>4444480</v>
      </c>
      <c r="N398" s="300">
        <v>0</v>
      </c>
      <c r="O398" s="300">
        <v>0</v>
      </c>
      <c r="P398" s="301">
        <v>19649325</v>
      </c>
      <c r="R398" s="280"/>
      <c r="S398" s="282"/>
      <c r="T398" s="282"/>
    </row>
    <row r="399" spans="1:20" ht="108" x14ac:dyDescent="0.25">
      <c r="A399" s="278" t="s">
        <v>6</v>
      </c>
      <c r="B399" s="136" t="s">
        <v>1586</v>
      </c>
      <c r="C399" s="136" t="s">
        <v>895</v>
      </c>
      <c r="D399" s="278" t="s">
        <v>896</v>
      </c>
      <c r="E399" s="22">
        <v>44246</v>
      </c>
      <c r="F399" s="246">
        <v>51696425</v>
      </c>
      <c r="G399" s="68" t="s">
        <v>2</v>
      </c>
      <c r="H399" s="22">
        <f>_xlfn.XLOOKUP(B399,'[1]CONTRATOS '!$B$2:$B$679,'[1]CONTRATOS '!$AP$2:$AP$679)</f>
        <v>44561</v>
      </c>
      <c r="I399" s="136" t="s">
        <v>1</v>
      </c>
      <c r="J399" s="224" t="s">
        <v>783</v>
      </c>
      <c r="K399" s="162">
        <f t="shared" si="45"/>
        <v>0.90322579977894335</v>
      </c>
      <c r="L399" s="252">
        <v>65497735</v>
      </c>
      <c r="M399" s="252">
        <f t="shared" si="46"/>
        <v>7017615</v>
      </c>
      <c r="N399" s="300">
        <v>0</v>
      </c>
      <c r="O399" s="300">
        <v>0</v>
      </c>
      <c r="P399" s="301">
        <v>20818925</v>
      </c>
      <c r="R399" s="280"/>
      <c r="S399" s="282"/>
      <c r="T399" s="282"/>
    </row>
    <row r="400" spans="1:20" ht="72" x14ac:dyDescent="0.25">
      <c r="A400" s="217" t="s">
        <v>6</v>
      </c>
      <c r="B400" s="17" t="s">
        <v>1587</v>
      </c>
      <c r="C400" s="17" t="s">
        <v>897</v>
      </c>
      <c r="D400" s="217" t="s">
        <v>898</v>
      </c>
      <c r="E400" s="18">
        <v>44246</v>
      </c>
      <c r="F400" s="242">
        <v>76159852</v>
      </c>
      <c r="G400" s="65" t="s">
        <v>2</v>
      </c>
      <c r="H400" s="18">
        <f>_xlfn.XLOOKUP(B400,'[1]CONTRATOS '!$B$2:$B$679,'[1]CONTRATOS '!$AP$2:$AP$679)</f>
        <v>44561</v>
      </c>
      <c r="I400" s="17" t="s">
        <v>1</v>
      </c>
      <c r="J400" s="225" t="s">
        <v>45</v>
      </c>
      <c r="K400" s="163">
        <f t="shared" si="45"/>
        <v>0.90196078431372551</v>
      </c>
      <c r="L400" s="253">
        <v>94260624</v>
      </c>
      <c r="M400" s="253">
        <f t="shared" si="46"/>
        <v>10245720</v>
      </c>
      <c r="N400" s="302">
        <v>0</v>
      </c>
      <c r="O400" s="302">
        <v>0</v>
      </c>
      <c r="P400" s="303">
        <v>28346492</v>
      </c>
      <c r="R400" s="280"/>
      <c r="S400" s="282"/>
      <c r="T400" s="282"/>
    </row>
    <row r="401" spans="1:20" ht="90" x14ac:dyDescent="0.25">
      <c r="A401" s="210" t="s">
        <v>6</v>
      </c>
      <c r="B401" s="19" t="s">
        <v>1588</v>
      </c>
      <c r="C401" s="19" t="s">
        <v>899</v>
      </c>
      <c r="D401" s="210" t="s">
        <v>695</v>
      </c>
      <c r="E401" s="20">
        <v>44245</v>
      </c>
      <c r="F401" s="241">
        <v>55906985</v>
      </c>
      <c r="G401" s="63" t="s">
        <v>2</v>
      </c>
      <c r="H401" s="20">
        <v>44486</v>
      </c>
      <c r="I401" s="19" t="s">
        <v>1</v>
      </c>
      <c r="J401" s="218" t="s">
        <v>63</v>
      </c>
      <c r="K401" s="157">
        <f>+L401/F401</f>
        <v>0.98744772231949196</v>
      </c>
      <c r="L401" s="248">
        <v>55205225</v>
      </c>
      <c r="M401" s="248">
        <f>+F401-L401</f>
        <v>701760</v>
      </c>
      <c r="N401" s="293">
        <v>0</v>
      </c>
      <c r="O401" s="293">
        <v>0</v>
      </c>
      <c r="P401" s="294">
        <v>0</v>
      </c>
      <c r="R401" s="280"/>
      <c r="S401" s="282"/>
      <c r="T401" s="282"/>
    </row>
    <row r="402" spans="1:20" ht="126" x14ac:dyDescent="0.25">
      <c r="A402" s="278" t="s">
        <v>6</v>
      </c>
      <c r="B402" s="136" t="s">
        <v>1589</v>
      </c>
      <c r="C402" s="136" t="s">
        <v>900</v>
      </c>
      <c r="D402" s="278" t="s">
        <v>901</v>
      </c>
      <c r="E402" s="22">
        <v>44246</v>
      </c>
      <c r="F402" s="246">
        <v>49123290</v>
      </c>
      <c r="G402" s="68" t="s">
        <v>2</v>
      </c>
      <c r="H402" s="22">
        <f>_xlfn.XLOOKUP(B402,'[1]CONTRATOS '!$B$2:$B$679,'[1]CONTRATOS '!$AP$2:$AP$679)</f>
        <v>44549</v>
      </c>
      <c r="I402" s="136" t="s">
        <v>1</v>
      </c>
      <c r="J402" s="224" t="s">
        <v>783</v>
      </c>
      <c r="K402" s="162">
        <f>+L402/(F402+P402)</f>
        <v>1</v>
      </c>
      <c r="L402" s="252">
        <v>67135160</v>
      </c>
      <c r="M402" s="252">
        <f>+F402+P402-L402</f>
        <v>0</v>
      </c>
      <c r="N402" s="300">
        <v>0</v>
      </c>
      <c r="O402" s="300">
        <v>0</v>
      </c>
      <c r="P402" s="301">
        <v>18011870</v>
      </c>
      <c r="R402" s="280"/>
      <c r="S402" s="282"/>
      <c r="T402" s="282"/>
    </row>
    <row r="403" spans="1:20" ht="108" x14ac:dyDescent="0.25">
      <c r="A403" s="278" t="s">
        <v>6</v>
      </c>
      <c r="B403" s="136" t="s">
        <v>1590</v>
      </c>
      <c r="C403" s="136" t="s">
        <v>902</v>
      </c>
      <c r="D403" s="278" t="s">
        <v>903</v>
      </c>
      <c r="E403" s="22">
        <v>44249</v>
      </c>
      <c r="F403" s="246">
        <v>49123290</v>
      </c>
      <c r="G403" s="68" t="s">
        <v>2</v>
      </c>
      <c r="H403" s="22">
        <f>_xlfn.XLOOKUP(B403,'[1]CONTRATOS '!$B$2:$B$679,'[1]CONTRATOS '!$AP$2:$AP$679)</f>
        <v>44458</v>
      </c>
      <c r="I403" s="136" t="s">
        <v>1</v>
      </c>
      <c r="J403" s="224" t="s">
        <v>783</v>
      </c>
      <c r="K403" s="162">
        <f>+L403/F403</f>
        <v>0.88571449509998212</v>
      </c>
      <c r="L403" s="252">
        <v>43509210</v>
      </c>
      <c r="M403" s="252">
        <f>+F403-L403</f>
        <v>5614080</v>
      </c>
      <c r="N403" s="300">
        <v>0</v>
      </c>
      <c r="O403" s="300">
        <v>0</v>
      </c>
      <c r="P403" s="301">
        <v>0</v>
      </c>
      <c r="R403" s="280"/>
      <c r="S403" s="282"/>
      <c r="T403" s="282"/>
    </row>
    <row r="404" spans="1:20" ht="108" x14ac:dyDescent="0.25">
      <c r="A404" s="278" t="s">
        <v>6</v>
      </c>
      <c r="B404" s="136" t="s">
        <v>1591</v>
      </c>
      <c r="C404" s="136" t="s">
        <v>904</v>
      </c>
      <c r="D404" s="278" t="s">
        <v>905</v>
      </c>
      <c r="E404" s="22">
        <v>44246</v>
      </c>
      <c r="F404" s="246">
        <v>49123290</v>
      </c>
      <c r="G404" s="68" t="s">
        <v>2</v>
      </c>
      <c r="H404" s="22">
        <f>_xlfn.XLOOKUP(B404,'[1]CONTRATOS '!$B$2:$B$679,'[1]CONTRATOS '!$AP$2:$AP$679)</f>
        <v>44549</v>
      </c>
      <c r="I404" s="136" t="s">
        <v>1</v>
      </c>
      <c r="J404" s="224" t="s">
        <v>783</v>
      </c>
      <c r="K404" s="162">
        <f t="shared" ref="K404:K410" si="47">+L404/(F404+P404)</f>
        <v>0.93559334634031399</v>
      </c>
      <c r="L404" s="252">
        <v>64562055</v>
      </c>
      <c r="M404" s="252">
        <f t="shared" ref="M404:M410" si="48">+F404+P404-L404</f>
        <v>4444480</v>
      </c>
      <c r="N404" s="300">
        <v>0</v>
      </c>
      <c r="O404" s="300">
        <v>0</v>
      </c>
      <c r="P404" s="301">
        <v>19883245</v>
      </c>
      <c r="R404" s="280"/>
      <c r="S404" s="282"/>
      <c r="T404" s="282"/>
    </row>
    <row r="405" spans="1:20" ht="90" x14ac:dyDescent="0.25">
      <c r="A405" s="278" t="s">
        <v>6</v>
      </c>
      <c r="B405" s="136" t="s">
        <v>1592</v>
      </c>
      <c r="C405" s="136" t="s">
        <v>906</v>
      </c>
      <c r="D405" s="278" t="s">
        <v>907</v>
      </c>
      <c r="E405" s="22">
        <v>44249</v>
      </c>
      <c r="F405" s="246">
        <v>51696425</v>
      </c>
      <c r="G405" s="68" t="s">
        <v>2</v>
      </c>
      <c r="H405" s="22">
        <f>_xlfn.XLOOKUP(B405,'[1]CONTRATOS '!$B$2:$B$679,'[1]CONTRATOS '!$AP$2:$AP$679)</f>
        <v>44561</v>
      </c>
      <c r="I405" s="136" t="s">
        <v>1</v>
      </c>
      <c r="J405" s="224" t="s">
        <v>783</v>
      </c>
      <c r="K405" s="162">
        <f t="shared" si="47"/>
        <v>0.9022801255305577</v>
      </c>
      <c r="L405" s="252">
        <v>64795975</v>
      </c>
      <c r="M405" s="252">
        <f t="shared" si="48"/>
        <v>7017615</v>
      </c>
      <c r="N405" s="300">
        <v>0</v>
      </c>
      <c r="O405" s="300">
        <v>0</v>
      </c>
      <c r="P405" s="301">
        <v>20117165</v>
      </c>
      <c r="R405" s="280"/>
      <c r="S405" s="282"/>
      <c r="T405" s="282"/>
    </row>
    <row r="406" spans="1:20" ht="108" x14ac:dyDescent="0.25">
      <c r="A406" s="278" t="s">
        <v>6</v>
      </c>
      <c r="B406" s="136" t="s">
        <v>1593</v>
      </c>
      <c r="C406" s="136" t="s">
        <v>908</v>
      </c>
      <c r="D406" s="278" t="s">
        <v>799</v>
      </c>
      <c r="E406" s="22">
        <v>44246</v>
      </c>
      <c r="F406" s="246">
        <v>49123290</v>
      </c>
      <c r="G406" s="68" t="s">
        <v>2</v>
      </c>
      <c r="H406" s="22">
        <f>_xlfn.XLOOKUP(B406,'[1]CONTRATOS '!$B$2:$B$679,'[1]CONTRATOS '!$AP$2:$AP$679)</f>
        <v>44549</v>
      </c>
      <c r="I406" s="136" t="s">
        <v>1</v>
      </c>
      <c r="J406" s="224" t="s">
        <v>783</v>
      </c>
      <c r="K406" s="162">
        <f t="shared" si="47"/>
        <v>0.93537427651980365</v>
      </c>
      <c r="L406" s="252">
        <v>64328135</v>
      </c>
      <c r="M406" s="252">
        <f t="shared" si="48"/>
        <v>4444480</v>
      </c>
      <c r="N406" s="300">
        <v>0</v>
      </c>
      <c r="O406" s="300">
        <v>0</v>
      </c>
      <c r="P406" s="301">
        <v>19649325</v>
      </c>
      <c r="R406" s="280"/>
      <c r="S406" s="282"/>
      <c r="T406" s="282"/>
    </row>
    <row r="407" spans="1:20" ht="108" x14ac:dyDescent="0.25">
      <c r="A407" s="278" t="s">
        <v>6</v>
      </c>
      <c r="B407" s="136" t="s">
        <v>1594</v>
      </c>
      <c r="C407" s="136" t="s">
        <v>909</v>
      </c>
      <c r="D407" s="278" t="s">
        <v>910</v>
      </c>
      <c r="E407" s="22">
        <v>44246</v>
      </c>
      <c r="F407" s="246">
        <v>49123290</v>
      </c>
      <c r="G407" s="68" t="s">
        <v>2</v>
      </c>
      <c r="H407" s="22">
        <f>_xlfn.XLOOKUP(B407,'[1]CONTRATOS '!$B$2:$B$679,'[1]CONTRATOS '!$AP$2:$AP$679)</f>
        <v>44549</v>
      </c>
      <c r="I407" s="136" t="s">
        <v>1</v>
      </c>
      <c r="J407" s="136" t="s">
        <v>87</v>
      </c>
      <c r="K407" s="154">
        <f t="shared" si="47"/>
        <v>0.90301000618868021</v>
      </c>
      <c r="L407" s="252">
        <v>63158520</v>
      </c>
      <c r="M407" s="246">
        <f t="shared" si="48"/>
        <v>6783695</v>
      </c>
      <c r="N407" s="155">
        <v>0</v>
      </c>
      <c r="O407" s="155">
        <v>0</v>
      </c>
      <c r="P407" s="68">
        <v>20818925</v>
      </c>
      <c r="R407" s="280"/>
      <c r="S407" s="282"/>
      <c r="T407" s="282"/>
    </row>
    <row r="408" spans="1:20" ht="54" x14ac:dyDescent="0.25">
      <c r="A408" s="276" t="s">
        <v>6</v>
      </c>
      <c r="B408" s="134" t="s">
        <v>1595</v>
      </c>
      <c r="C408" s="134" t="s">
        <v>911</v>
      </c>
      <c r="D408" s="276" t="s">
        <v>766</v>
      </c>
      <c r="E408" s="16">
        <v>44249</v>
      </c>
      <c r="F408" s="239">
        <v>56140920</v>
      </c>
      <c r="G408" s="62" t="s">
        <v>2</v>
      </c>
      <c r="H408" s="16">
        <f>_xlfn.XLOOKUP(B408,'[1]CONTRATOS '!$B$2:$B$679,'[1]CONTRATOS '!$AP$2:$AP$679)</f>
        <v>44561</v>
      </c>
      <c r="I408" s="134" t="s">
        <v>1</v>
      </c>
      <c r="J408" s="134" t="s">
        <v>30</v>
      </c>
      <c r="K408" s="140">
        <f t="shared" si="47"/>
        <v>0.9022801255305577</v>
      </c>
      <c r="L408" s="239">
        <v>64795975</v>
      </c>
      <c r="M408" s="239">
        <f t="shared" si="48"/>
        <v>7017615</v>
      </c>
      <c r="N408" s="141">
        <v>0</v>
      </c>
      <c r="O408" s="141">
        <v>0</v>
      </c>
      <c r="P408" s="62">
        <v>15672670</v>
      </c>
      <c r="R408" s="280"/>
      <c r="S408" s="282"/>
      <c r="T408" s="282"/>
    </row>
    <row r="409" spans="1:20" ht="54" x14ac:dyDescent="0.25">
      <c r="A409" s="276" t="s">
        <v>6</v>
      </c>
      <c r="B409" s="134" t="s">
        <v>1596</v>
      </c>
      <c r="C409" s="134" t="s">
        <v>912</v>
      </c>
      <c r="D409" s="276" t="s">
        <v>766</v>
      </c>
      <c r="E409" s="16">
        <v>44249</v>
      </c>
      <c r="F409" s="239">
        <v>56140920</v>
      </c>
      <c r="G409" s="62" t="s">
        <v>2</v>
      </c>
      <c r="H409" s="16">
        <f>_xlfn.XLOOKUP(B409,'[1]CONTRATOS '!$B$2:$B$679,'[1]CONTRATOS '!$AP$2:$AP$679)</f>
        <v>44561</v>
      </c>
      <c r="I409" s="134" t="s">
        <v>1</v>
      </c>
      <c r="J409" s="134" t="s">
        <v>30</v>
      </c>
      <c r="K409" s="140">
        <f t="shared" si="47"/>
        <v>0.90099009691453935</v>
      </c>
      <c r="L409" s="239">
        <v>63860295</v>
      </c>
      <c r="M409" s="239">
        <f t="shared" si="48"/>
        <v>7017615</v>
      </c>
      <c r="N409" s="141">
        <v>0</v>
      </c>
      <c r="O409" s="141">
        <v>0</v>
      </c>
      <c r="P409" s="62">
        <v>14736990</v>
      </c>
      <c r="R409" s="280"/>
      <c r="S409" s="282"/>
      <c r="T409" s="282"/>
    </row>
    <row r="410" spans="1:20" ht="54" x14ac:dyDescent="0.25">
      <c r="A410" s="276" t="s">
        <v>6</v>
      </c>
      <c r="B410" s="134" t="s">
        <v>1597</v>
      </c>
      <c r="C410" s="134" t="s">
        <v>913</v>
      </c>
      <c r="D410" s="276" t="s">
        <v>766</v>
      </c>
      <c r="E410" s="16">
        <v>44249</v>
      </c>
      <c r="F410" s="239">
        <v>56140920</v>
      </c>
      <c r="G410" s="62" t="s">
        <v>2</v>
      </c>
      <c r="H410" s="16">
        <f>_xlfn.XLOOKUP(B410,'[1]CONTRATOS '!$B$2:$B$679,'[1]CONTRATOS '!$AP$2:$AP$679)</f>
        <v>44561</v>
      </c>
      <c r="I410" s="134" t="s">
        <v>1</v>
      </c>
      <c r="J410" s="134" t="s">
        <v>30</v>
      </c>
      <c r="K410" s="140">
        <f t="shared" si="47"/>
        <v>0.90131578669821888</v>
      </c>
      <c r="L410" s="239">
        <v>64094215</v>
      </c>
      <c r="M410" s="239">
        <f t="shared" si="48"/>
        <v>7017615</v>
      </c>
      <c r="N410" s="141">
        <v>0</v>
      </c>
      <c r="O410" s="141">
        <v>0</v>
      </c>
      <c r="P410" s="62">
        <v>14970910</v>
      </c>
      <c r="R410" s="280"/>
      <c r="S410" s="282"/>
      <c r="T410" s="282"/>
    </row>
    <row r="411" spans="1:20" ht="90" x14ac:dyDescent="0.25">
      <c r="A411" s="217" t="s">
        <v>6</v>
      </c>
      <c r="B411" s="17" t="s">
        <v>1598</v>
      </c>
      <c r="C411" s="17" t="s">
        <v>914</v>
      </c>
      <c r="D411" s="217" t="s">
        <v>915</v>
      </c>
      <c r="E411" s="18">
        <v>44251</v>
      </c>
      <c r="F411" s="242">
        <v>33983957</v>
      </c>
      <c r="G411" s="65" t="s">
        <v>2</v>
      </c>
      <c r="H411" s="18">
        <f>_xlfn.XLOOKUP(B411,'[1]CONTRATOS '!$B$2:$B$679,'[1]CONTRATOS '!$AP$2:$AP$679)</f>
        <v>44469</v>
      </c>
      <c r="I411" s="17" t="s">
        <v>1</v>
      </c>
      <c r="J411" s="225" t="s">
        <v>45</v>
      </c>
      <c r="K411" s="163">
        <f>+L411/F411</f>
        <v>0.33920702642131995</v>
      </c>
      <c r="L411" s="253">
        <v>11527597</v>
      </c>
      <c r="M411" s="253">
        <f>+F411-L411</f>
        <v>22456360</v>
      </c>
      <c r="N411" s="302">
        <v>0</v>
      </c>
      <c r="O411" s="302">
        <v>0</v>
      </c>
      <c r="P411" s="303">
        <v>0</v>
      </c>
      <c r="R411" s="280"/>
      <c r="S411" s="282"/>
      <c r="T411" s="282"/>
    </row>
    <row r="412" spans="1:20" ht="72" x14ac:dyDescent="0.25">
      <c r="A412" s="278" t="s">
        <v>6</v>
      </c>
      <c r="B412" s="136" t="s">
        <v>1599</v>
      </c>
      <c r="C412" s="136" t="s">
        <v>916</v>
      </c>
      <c r="D412" s="278" t="s">
        <v>917</v>
      </c>
      <c r="E412" s="22">
        <v>44246</v>
      </c>
      <c r="F412" s="246">
        <v>52398185</v>
      </c>
      <c r="G412" s="68" t="s">
        <v>2</v>
      </c>
      <c r="H412" s="22">
        <f>_xlfn.XLOOKUP(B412,'[1]CONTRATOS '!$B$2:$B$679,'[1]CONTRATOS '!$AP$2:$AP$679)</f>
        <v>44530</v>
      </c>
      <c r="I412" s="136" t="s">
        <v>1</v>
      </c>
      <c r="J412" s="224" t="s">
        <v>783</v>
      </c>
      <c r="K412" s="162">
        <f t="shared" ref="K412:K418" si="49">+L412/(F412+P412)</f>
        <v>1</v>
      </c>
      <c r="L412" s="252">
        <v>64795975</v>
      </c>
      <c r="M412" s="252">
        <f t="shared" ref="M412:M418" si="50">+F412+P412-L412</f>
        <v>0</v>
      </c>
      <c r="N412" s="300">
        <v>0</v>
      </c>
      <c r="O412" s="300">
        <v>0</v>
      </c>
      <c r="P412" s="301">
        <v>12397790</v>
      </c>
      <c r="R412" s="280"/>
      <c r="S412" s="282"/>
      <c r="T412" s="282"/>
    </row>
    <row r="413" spans="1:20" ht="72" x14ac:dyDescent="0.25">
      <c r="A413" s="278" t="s">
        <v>6</v>
      </c>
      <c r="B413" s="136" t="s">
        <v>1600</v>
      </c>
      <c r="C413" s="136" t="s">
        <v>918</v>
      </c>
      <c r="D413" s="278" t="s">
        <v>917</v>
      </c>
      <c r="E413" s="22">
        <v>44246</v>
      </c>
      <c r="F413" s="246">
        <v>52398185</v>
      </c>
      <c r="G413" s="68" t="s">
        <v>2</v>
      </c>
      <c r="H413" s="22">
        <f>_xlfn.XLOOKUP(B413,'[1]CONTRATOS '!$B$2:$B$679,'[1]CONTRATOS '!$AP$2:$AP$679)</f>
        <v>44530</v>
      </c>
      <c r="I413" s="136" t="s">
        <v>1</v>
      </c>
      <c r="J413" s="224" t="s">
        <v>783</v>
      </c>
      <c r="K413" s="162">
        <f t="shared" si="49"/>
        <v>1</v>
      </c>
      <c r="L413" s="252">
        <v>64562055</v>
      </c>
      <c r="M413" s="252">
        <f t="shared" si="50"/>
        <v>0</v>
      </c>
      <c r="N413" s="300">
        <v>0</v>
      </c>
      <c r="O413" s="300">
        <v>0</v>
      </c>
      <c r="P413" s="301">
        <v>12163870</v>
      </c>
      <c r="R413" s="280"/>
      <c r="S413" s="282"/>
      <c r="T413" s="282"/>
    </row>
    <row r="414" spans="1:20" ht="90" x14ac:dyDescent="0.25">
      <c r="A414" s="278" t="s">
        <v>6</v>
      </c>
      <c r="B414" s="136" t="s">
        <v>1601</v>
      </c>
      <c r="C414" s="136" t="s">
        <v>919</v>
      </c>
      <c r="D414" s="278" t="s">
        <v>920</v>
      </c>
      <c r="E414" s="22">
        <v>44246</v>
      </c>
      <c r="F414" s="246">
        <v>29848249</v>
      </c>
      <c r="G414" s="68" t="s">
        <v>2</v>
      </c>
      <c r="H414" s="22">
        <f>_xlfn.XLOOKUP(B414,'[1]CONTRATOS '!$B$2:$B$679,'[1]CONTRATOS '!$AP$2:$AP$679)</f>
        <v>44561</v>
      </c>
      <c r="I414" s="136" t="s">
        <v>1</v>
      </c>
      <c r="J414" s="224" t="s">
        <v>783</v>
      </c>
      <c r="K414" s="162">
        <f t="shared" si="49"/>
        <v>0.90196077156179577</v>
      </c>
      <c r="L414" s="252">
        <v>37445991</v>
      </c>
      <c r="M414" s="252">
        <f t="shared" si="50"/>
        <v>4070217</v>
      </c>
      <c r="N414" s="300">
        <v>0</v>
      </c>
      <c r="O414" s="300">
        <v>0</v>
      </c>
      <c r="P414" s="301">
        <v>11667959</v>
      </c>
      <c r="R414" s="280"/>
      <c r="S414" s="282"/>
      <c r="T414" s="282"/>
    </row>
    <row r="415" spans="1:20" ht="72" x14ac:dyDescent="0.25">
      <c r="A415" s="278" t="s">
        <v>6</v>
      </c>
      <c r="B415" s="136" t="s">
        <v>1602</v>
      </c>
      <c r="C415" s="136" t="s">
        <v>921</v>
      </c>
      <c r="D415" s="278" t="s">
        <v>922</v>
      </c>
      <c r="E415" s="22">
        <v>44249</v>
      </c>
      <c r="F415" s="246">
        <v>29848249</v>
      </c>
      <c r="G415" s="68" t="s">
        <v>2</v>
      </c>
      <c r="H415" s="22">
        <f>_xlfn.XLOOKUP(B415,'[1]CONTRATOS '!$B$2:$B$679,'[1]CONTRATOS '!$AP$2:$AP$679)</f>
        <v>44561</v>
      </c>
      <c r="I415" s="136" t="s">
        <v>1</v>
      </c>
      <c r="J415" s="224" t="s">
        <v>783</v>
      </c>
      <c r="K415" s="162">
        <f t="shared" si="49"/>
        <v>0.9022801155126704</v>
      </c>
      <c r="L415" s="252">
        <v>37581664</v>
      </c>
      <c r="M415" s="252">
        <f t="shared" si="50"/>
        <v>4070217</v>
      </c>
      <c r="N415" s="300">
        <v>0</v>
      </c>
      <c r="O415" s="300">
        <v>0</v>
      </c>
      <c r="P415" s="301">
        <v>11803632</v>
      </c>
      <c r="R415" s="280"/>
      <c r="S415" s="282"/>
      <c r="T415" s="282"/>
    </row>
    <row r="416" spans="1:20" ht="108" x14ac:dyDescent="0.25">
      <c r="A416" s="217" t="s">
        <v>6</v>
      </c>
      <c r="B416" s="17" t="s">
        <v>1603</v>
      </c>
      <c r="C416" s="17" t="s">
        <v>923</v>
      </c>
      <c r="D416" s="217" t="s">
        <v>924</v>
      </c>
      <c r="E416" s="18">
        <v>44246</v>
      </c>
      <c r="F416" s="242">
        <v>34882211</v>
      </c>
      <c r="G416" s="65" t="s">
        <v>2</v>
      </c>
      <c r="H416" s="18">
        <f>_xlfn.XLOOKUP(B416,'[1]CONTRATOS '!$B$2:$B$679,'[1]CONTRATOS '!$AP$2:$AP$679)</f>
        <v>44530</v>
      </c>
      <c r="I416" s="17" t="s">
        <v>1</v>
      </c>
      <c r="J416" s="225" t="s">
        <v>45</v>
      </c>
      <c r="K416" s="163">
        <f t="shared" si="49"/>
        <v>1</v>
      </c>
      <c r="L416" s="253">
        <v>41918538</v>
      </c>
      <c r="M416" s="253">
        <f t="shared" si="50"/>
        <v>0</v>
      </c>
      <c r="N416" s="302">
        <v>0</v>
      </c>
      <c r="O416" s="302">
        <v>0</v>
      </c>
      <c r="P416" s="303">
        <v>7036327</v>
      </c>
      <c r="R416" s="280"/>
      <c r="S416" s="282"/>
      <c r="T416" s="282"/>
    </row>
    <row r="417" spans="1:20" ht="126" x14ac:dyDescent="0.25">
      <c r="A417" s="217" t="s">
        <v>6</v>
      </c>
      <c r="B417" s="17" t="s">
        <v>1604</v>
      </c>
      <c r="C417" s="17" t="s">
        <v>925</v>
      </c>
      <c r="D417" s="217" t="s">
        <v>926</v>
      </c>
      <c r="E417" s="18">
        <v>44251</v>
      </c>
      <c r="F417" s="242">
        <v>25965162</v>
      </c>
      <c r="G417" s="65" t="s">
        <v>2</v>
      </c>
      <c r="H417" s="18">
        <f>_xlfn.XLOOKUP(B417,'[1]CONTRATOS '!$B$2:$B$679,'[1]CONTRATOS '!$AP$2:$AP$679)</f>
        <v>44561</v>
      </c>
      <c r="I417" s="17" t="s">
        <v>1</v>
      </c>
      <c r="J417" s="225" t="s">
        <v>45</v>
      </c>
      <c r="K417" s="163">
        <f t="shared" si="49"/>
        <v>0.90131578725331096</v>
      </c>
      <c r="L417" s="253">
        <v>32047094</v>
      </c>
      <c r="M417" s="253">
        <f t="shared" si="50"/>
        <v>3508806</v>
      </c>
      <c r="N417" s="302">
        <v>0</v>
      </c>
      <c r="O417" s="302">
        <v>0</v>
      </c>
      <c r="P417" s="303">
        <v>9590738</v>
      </c>
      <c r="R417" s="280"/>
      <c r="S417" s="282"/>
      <c r="T417" s="282"/>
    </row>
    <row r="418" spans="1:20" ht="108" x14ac:dyDescent="0.25">
      <c r="A418" s="278" t="s">
        <v>6</v>
      </c>
      <c r="B418" s="136" t="s">
        <v>1605</v>
      </c>
      <c r="C418" s="136" t="s">
        <v>927</v>
      </c>
      <c r="D418" s="278" t="s">
        <v>928</v>
      </c>
      <c r="E418" s="22">
        <v>44249</v>
      </c>
      <c r="F418" s="246">
        <v>49123290</v>
      </c>
      <c r="G418" s="68" t="s">
        <v>2</v>
      </c>
      <c r="H418" s="22">
        <f>_xlfn.XLOOKUP(B418,'[1]CONTRATOS '!$B$2:$B$679,'[1]CONTRATOS '!$AP$2:$AP$679)</f>
        <v>44550</v>
      </c>
      <c r="I418" s="136" t="s">
        <v>1</v>
      </c>
      <c r="J418" s="224" t="s">
        <v>783</v>
      </c>
      <c r="K418" s="162">
        <f t="shared" si="49"/>
        <v>0.93243256417075826</v>
      </c>
      <c r="L418" s="252">
        <v>64562055</v>
      </c>
      <c r="M418" s="252">
        <f t="shared" si="50"/>
        <v>4678400</v>
      </c>
      <c r="N418" s="300">
        <v>0</v>
      </c>
      <c r="O418" s="300">
        <v>0</v>
      </c>
      <c r="P418" s="301">
        <v>20117165</v>
      </c>
      <c r="R418" s="280"/>
      <c r="S418" s="282"/>
      <c r="T418" s="282"/>
    </row>
    <row r="419" spans="1:20" ht="108" x14ac:dyDescent="0.25">
      <c r="A419" s="278" t="s">
        <v>6</v>
      </c>
      <c r="B419" s="136" t="s">
        <v>1606</v>
      </c>
      <c r="C419" s="136" t="s">
        <v>929</v>
      </c>
      <c r="D419" s="278" t="s">
        <v>789</v>
      </c>
      <c r="E419" s="22">
        <v>44249</v>
      </c>
      <c r="F419" s="246">
        <v>51462505</v>
      </c>
      <c r="G419" s="68" t="s">
        <v>2</v>
      </c>
      <c r="H419" s="22">
        <f>_xlfn.XLOOKUP(B419,'[1]CONTRATOS '!$B$2:$B$679,'[1]CONTRATOS '!$AP$2:$AP$679)</f>
        <v>44469</v>
      </c>
      <c r="I419" s="136" t="s">
        <v>1</v>
      </c>
      <c r="J419" s="224" t="s">
        <v>783</v>
      </c>
      <c r="K419" s="162">
        <f>+L419/F419</f>
        <v>0.98181821891491683</v>
      </c>
      <c r="L419" s="252">
        <v>50526825</v>
      </c>
      <c r="M419" s="252">
        <f>+F419-L419</f>
        <v>935680</v>
      </c>
      <c r="N419" s="300">
        <v>0</v>
      </c>
      <c r="O419" s="300">
        <v>0</v>
      </c>
      <c r="P419" s="301">
        <v>0</v>
      </c>
      <c r="R419" s="280"/>
      <c r="S419" s="282"/>
      <c r="T419" s="282"/>
    </row>
    <row r="420" spans="1:20" ht="108" x14ac:dyDescent="0.25">
      <c r="A420" s="278" t="s">
        <v>6</v>
      </c>
      <c r="B420" s="136" t="s">
        <v>1607</v>
      </c>
      <c r="C420" s="136" t="s">
        <v>930</v>
      </c>
      <c r="D420" s="278" t="s">
        <v>931</v>
      </c>
      <c r="E420" s="22">
        <v>44249</v>
      </c>
      <c r="F420" s="246">
        <v>49123290</v>
      </c>
      <c r="G420" s="68" t="s">
        <v>2</v>
      </c>
      <c r="H420" s="22">
        <f>_xlfn.XLOOKUP(B420,'[1]CONTRATOS '!$B$2:$B$679,'[1]CONTRATOS '!$AP$2:$AP$679)</f>
        <v>44550</v>
      </c>
      <c r="I420" s="136" t="s">
        <v>1</v>
      </c>
      <c r="J420" s="224" t="s">
        <v>783</v>
      </c>
      <c r="K420" s="162">
        <f t="shared" ref="K420:K425" si="51">+L420/(F420+P420)</f>
        <v>0.93266006351262609</v>
      </c>
      <c r="L420" s="252">
        <v>64795975</v>
      </c>
      <c r="M420" s="252">
        <f t="shared" ref="M420:M425" si="52">+F420+P420-L420</f>
        <v>4678400</v>
      </c>
      <c r="N420" s="300">
        <v>0</v>
      </c>
      <c r="O420" s="300">
        <v>0</v>
      </c>
      <c r="P420" s="301">
        <v>20351085</v>
      </c>
      <c r="R420" s="280"/>
      <c r="S420" s="282"/>
      <c r="T420" s="282"/>
    </row>
    <row r="421" spans="1:20" ht="108" x14ac:dyDescent="0.25">
      <c r="A421" s="278" t="s">
        <v>6</v>
      </c>
      <c r="B421" s="136" t="s">
        <v>1608</v>
      </c>
      <c r="C421" s="136" t="s">
        <v>932</v>
      </c>
      <c r="D421" s="278" t="s">
        <v>933</v>
      </c>
      <c r="E421" s="22">
        <v>44249</v>
      </c>
      <c r="F421" s="246">
        <v>49123290</v>
      </c>
      <c r="G421" s="68" t="s">
        <v>2</v>
      </c>
      <c r="H421" s="22">
        <f>_xlfn.XLOOKUP(B421,'[1]CONTRATOS '!$B$2:$B$679,'[1]CONTRATOS '!$AP$2:$AP$679)</f>
        <v>44550</v>
      </c>
      <c r="I421" s="136" t="s">
        <v>1</v>
      </c>
      <c r="J421" s="224" t="s">
        <v>783</v>
      </c>
      <c r="K421" s="162">
        <f t="shared" si="51"/>
        <v>0.93243256417075826</v>
      </c>
      <c r="L421" s="252">
        <v>64562055</v>
      </c>
      <c r="M421" s="252">
        <f t="shared" si="52"/>
        <v>4678400</v>
      </c>
      <c r="N421" s="300">
        <v>0</v>
      </c>
      <c r="O421" s="300">
        <v>0</v>
      </c>
      <c r="P421" s="301">
        <v>20117165</v>
      </c>
      <c r="R421" s="280"/>
      <c r="S421" s="282"/>
      <c r="T421" s="282"/>
    </row>
    <row r="422" spans="1:20" ht="54" x14ac:dyDescent="0.25">
      <c r="A422" s="215" t="s">
        <v>6</v>
      </c>
      <c r="B422" s="4" t="s">
        <v>1609</v>
      </c>
      <c r="C422" s="4" t="s">
        <v>934</v>
      </c>
      <c r="D422" s="215" t="s">
        <v>935</v>
      </c>
      <c r="E422" s="5">
        <v>44253</v>
      </c>
      <c r="F422" s="243">
        <v>28070448</v>
      </c>
      <c r="G422" s="69" t="s">
        <v>2</v>
      </c>
      <c r="H422" s="5">
        <f>_xlfn.XLOOKUP(B422,'[1]CONTRATOS '!$B$2:$B$679,'[1]CONTRATOS '!$AP$2:$AP$679)</f>
        <v>44561</v>
      </c>
      <c r="I422" s="4" t="s">
        <v>1</v>
      </c>
      <c r="J422" s="226" t="s">
        <v>451</v>
      </c>
      <c r="K422" s="164">
        <f t="shared" si="51"/>
        <v>0.9</v>
      </c>
      <c r="L422" s="254">
        <v>31579254</v>
      </c>
      <c r="M422" s="254">
        <f t="shared" si="52"/>
        <v>3508806</v>
      </c>
      <c r="N422" s="304">
        <v>0</v>
      </c>
      <c r="O422" s="304">
        <v>0</v>
      </c>
      <c r="P422" s="305">
        <v>7017612</v>
      </c>
      <c r="R422" s="280"/>
      <c r="S422" s="282"/>
      <c r="T422" s="282"/>
    </row>
    <row r="423" spans="1:20" ht="72" x14ac:dyDescent="0.25">
      <c r="A423" s="278" t="s">
        <v>6</v>
      </c>
      <c r="B423" s="136" t="s">
        <v>1610</v>
      </c>
      <c r="C423" s="136" t="s">
        <v>936</v>
      </c>
      <c r="D423" s="278" t="s">
        <v>937</v>
      </c>
      <c r="E423" s="22">
        <v>44249</v>
      </c>
      <c r="F423" s="246">
        <v>37389845</v>
      </c>
      <c r="G423" s="68" t="s">
        <v>2</v>
      </c>
      <c r="H423" s="22">
        <f>_xlfn.XLOOKUP(B423,'[1]CONTRATOS '!$B$2:$B$679,'[1]CONTRATOS '!$AP$2:$AP$679)</f>
        <v>44530</v>
      </c>
      <c r="I423" s="136" t="s">
        <v>1</v>
      </c>
      <c r="J423" s="224" t="s">
        <v>783</v>
      </c>
      <c r="K423" s="162">
        <f t="shared" si="51"/>
        <v>1</v>
      </c>
      <c r="L423" s="252">
        <v>46484679</v>
      </c>
      <c r="M423" s="252">
        <f t="shared" si="52"/>
        <v>0</v>
      </c>
      <c r="N423" s="300">
        <v>0</v>
      </c>
      <c r="O423" s="300">
        <v>0</v>
      </c>
      <c r="P423" s="301">
        <v>9094834</v>
      </c>
      <c r="R423" s="280"/>
      <c r="S423" s="282"/>
      <c r="T423" s="282"/>
    </row>
    <row r="424" spans="1:20" ht="72" x14ac:dyDescent="0.25">
      <c r="A424" s="278" t="s">
        <v>6</v>
      </c>
      <c r="B424" s="136" t="s">
        <v>1611</v>
      </c>
      <c r="C424" s="136" t="s">
        <v>938</v>
      </c>
      <c r="D424" s="278" t="s">
        <v>939</v>
      </c>
      <c r="E424" s="22">
        <v>44249</v>
      </c>
      <c r="F424" s="246">
        <v>37389845</v>
      </c>
      <c r="G424" s="68" t="s">
        <v>2</v>
      </c>
      <c r="H424" s="22">
        <f>_xlfn.XLOOKUP(B424,'[1]CONTRATOS '!$B$2:$B$679,'[1]CONTRATOS '!$AP$2:$AP$679)</f>
        <v>44530</v>
      </c>
      <c r="I424" s="136" t="s">
        <v>1</v>
      </c>
      <c r="J424" s="224" t="s">
        <v>783</v>
      </c>
      <c r="K424" s="162">
        <f t="shared" si="51"/>
        <v>0.94565192114158736</v>
      </c>
      <c r="L424" s="252">
        <v>43958326</v>
      </c>
      <c r="M424" s="252">
        <f t="shared" si="52"/>
        <v>2526353</v>
      </c>
      <c r="N424" s="300">
        <v>0</v>
      </c>
      <c r="O424" s="300">
        <v>0</v>
      </c>
      <c r="P424" s="301">
        <v>9094834</v>
      </c>
      <c r="R424" s="280"/>
      <c r="S424" s="282"/>
      <c r="T424" s="282"/>
    </row>
    <row r="425" spans="1:20" ht="108" x14ac:dyDescent="0.25">
      <c r="A425" s="278" t="s">
        <v>6</v>
      </c>
      <c r="B425" s="136" t="s">
        <v>1612</v>
      </c>
      <c r="C425" s="136" t="s">
        <v>940</v>
      </c>
      <c r="D425" s="278" t="s">
        <v>941</v>
      </c>
      <c r="E425" s="22">
        <v>44249</v>
      </c>
      <c r="F425" s="246">
        <v>51462505</v>
      </c>
      <c r="G425" s="68" t="s">
        <v>2</v>
      </c>
      <c r="H425" s="22">
        <f>_xlfn.XLOOKUP(B425,'[1]CONTRATOS '!$B$2:$B$679,'[1]CONTRATOS '!$AP$2:$AP$679)</f>
        <v>44561</v>
      </c>
      <c r="I425" s="136" t="s">
        <v>1</v>
      </c>
      <c r="J425" s="224" t="s">
        <v>783</v>
      </c>
      <c r="K425" s="162">
        <f t="shared" si="51"/>
        <v>0.90196078020477044</v>
      </c>
      <c r="L425" s="252">
        <v>64562055</v>
      </c>
      <c r="M425" s="252">
        <f t="shared" si="52"/>
        <v>7017615</v>
      </c>
      <c r="N425" s="300">
        <v>0</v>
      </c>
      <c r="O425" s="300">
        <v>0</v>
      </c>
      <c r="P425" s="301">
        <v>20117165</v>
      </c>
      <c r="R425" s="280"/>
      <c r="S425" s="282"/>
      <c r="T425" s="282"/>
    </row>
    <row r="426" spans="1:20" ht="72" x14ac:dyDescent="0.25">
      <c r="A426" s="217" t="s">
        <v>6</v>
      </c>
      <c r="B426" s="17" t="s">
        <v>1613</v>
      </c>
      <c r="C426" s="17" t="s">
        <v>942</v>
      </c>
      <c r="D426" s="217" t="s">
        <v>943</v>
      </c>
      <c r="E426" s="18">
        <v>44252</v>
      </c>
      <c r="F426" s="242">
        <v>51930345</v>
      </c>
      <c r="G426" s="65" t="s">
        <v>2</v>
      </c>
      <c r="H426" s="18">
        <f>_xlfn.XLOOKUP(B426,'[1]CONTRATOS '!$B$2:$B$679,'[1]CONTRATOS '!$AP$2:$AP$679)</f>
        <v>44469</v>
      </c>
      <c r="I426" s="17" t="s">
        <v>1</v>
      </c>
      <c r="J426" s="225" t="s">
        <v>45</v>
      </c>
      <c r="K426" s="163">
        <f>+L426/F426</f>
        <v>0.39189167720722828</v>
      </c>
      <c r="L426" s="253">
        <v>20351070</v>
      </c>
      <c r="M426" s="253">
        <f>+F426-L426</f>
        <v>31579275</v>
      </c>
      <c r="N426" s="302">
        <v>0</v>
      </c>
      <c r="O426" s="302">
        <v>0</v>
      </c>
      <c r="P426" s="303">
        <v>0</v>
      </c>
      <c r="R426" s="280"/>
      <c r="S426" s="282"/>
      <c r="T426" s="282"/>
    </row>
    <row r="427" spans="1:20" ht="126" x14ac:dyDescent="0.25">
      <c r="A427" s="217" t="s">
        <v>6</v>
      </c>
      <c r="B427" s="17" t="s">
        <v>1614</v>
      </c>
      <c r="C427" s="17" t="s">
        <v>944</v>
      </c>
      <c r="D427" s="217" t="s">
        <v>926</v>
      </c>
      <c r="E427" s="18">
        <v>44251</v>
      </c>
      <c r="F427" s="242">
        <v>25848202</v>
      </c>
      <c r="G427" s="65" t="s">
        <v>2</v>
      </c>
      <c r="H427" s="18">
        <f>_xlfn.XLOOKUP(B427,'[1]CONTRATOS '!$B$2:$B$679,'[1]CONTRATOS '!$AP$2:$AP$679)</f>
        <v>44561</v>
      </c>
      <c r="I427" s="17" t="s">
        <v>1</v>
      </c>
      <c r="J427" s="225" t="s">
        <v>45</v>
      </c>
      <c r="K427" s="163">
        <f>+L427/(F427+P427)</f>
        <v>0.90163934150499847</v>
      </c>
      <c r="L427" s="253">
        <v>32164054</v>
      </c>
      <c r="M427" s="253">
        <f>+F427+P427-L427</f>
        <v>3508806</v>
      </c>
      <c r="N427" s="302">
        <v>0</v>
      </c>
      <c r="O427" s="302">
        <v>0</v>
      </c>
      <c r="P427" s="303">
        <v>9824658</v>
      </c>
      <c r="R427" s="280"/>
      <c r="S427" s="282"/>
      <c r="T427" s="282"/>
    </row>
    <row r="428" spans="1:20" ht="90" x14ac:dyDescent="0.25">
      <c r="A428" s="210" t="s">
        <v>6</v>
      </c>
      <c r="B428" s="19" t="s">
        <v>1615</v>
      </c>
      <c r="C428" s="19" t="s">
        <v>945</v>
      </c>
      <c r="D428" s="210" t="s">
        <v>946</v>
      </c>
      <c r="E428" s="20">
        <v>44251</v>
      </c>
      <c r="F428" s="241">
        <v>13099538</v>
      </c>
      <c r="G428" s="63" t="s">
        <v>2</v>
      </c>
      <c r="H428" s="20">
        <v>44362</v>
      </c>
      <c r="I428" s="19" t="s">
        <v>1</v>
      </c>
      <c r="J428" s="218" t="s">
        <v>371</v>
      </c>
      <c r="K428" s="157">
        <f>+L428/F428</f>
        <v>0.28571435114734578</v>
      </c>
      <c r="L428" s="248">
        <v>3742726</v>
      </c>
      <c r="M428" s="248">
        <f>+F428-L428</f>
        <v>9356812</v>
      </c>
      <c r="N428" s="293">
        <v>0</v>
      </c>
      <c r="O428" s="293">
        <v>0</v>
      </c>
      <c r="P428" s="294">
        <v>0</v>
      </c>
      <c r="R428" s="280"/>
      <c r="S428" s="282"/>
      <c r="T428" s="282"/>
    </row>
    <row r="429" spans="1:20" ht="72" x14ac:dyDescent="0.25">
      <c r="A429" s="217" t="s">
        <v>6</v>
      </c>
      <c r="B429" s="17" t="s">
        <v>1616</v>
      </c>
      <c r="C429" s="17" t="s">
        <v>947</v>
      </c>
      <c r="D429" s="217" t="s">
        <v>948</v>
      </c>
      <c r="E429" s="18">
        <v>44249</v>
      </c>
      <c r="F429" s="242">
        <v>33983957</v>
      </c>
      <c r="G429" s="65" t="s">
        <v>2</v>
      </c>
      <c r="H429" s="18">
        <f>_xlfn.XLOOKUP(B429,'[1]CONTRATOS '!$B$2:$B$679,'[1]CONTRATOS '!$AP$2:$AP$679)</f>
        <v>44530</v>
      </c>
      <c r="I429" s="17" t="s">
        <v>1</v>
      </c>
      <c r="J429" s="225" t="s">
        <v>45</v>
      </c>
      <c r="K429" s="163">
        <f>+L429/(F429+P429)</f>
        <v>1</v>
      </c>
      <c r="L429" s="253">
        <v>41319702</v>
      </c>
      <c r="M429" s="253">
        <f>+F429+P429-L429</f>
        <v>0</v>
      </c>
      <c r="N429" s="302">
        <v>0</v>
      </c>
      <c r="O429" s="302">
        <v>0</v>
      </c>
      <c r="P429" s="303">
        <v>7335745</v>
      </c>
      <c r="R429" s="280"/>
      <c r="S429" s="282"/>
      <c r="T429" s="282"/>
    </row>
    <row r="430" spans="1:20" ht="108" x14ac:dyDescent="0.25">
      <c r="A430" s="210" t="s">
        <v>6</v>
      </c>
      <c r="B430" s="19" t="s">
        <v>1617</v>
      </c>
      <c r="C430" s="19" t="s">
        <v>949</v>
      </c>
      <c r="D430" s="210" t="s">
        <v>950</v>
      </c>
      <c r="E430" s="20">
        <v>44249</v>
      </c>
      <c r="F430" s="241">
        <v>104000000</v>
      </c>
      <c r="G430" s="63" t="s">
        <v>2</v>
      </c>
      <c r="H430" s="20">
        <f>_xlfn.XLOOKUP(B430,'[1]CONTRATOS '!$B$2:$B$679,'[1]CONTRATOS '!$AP$2:$AP$679)</f>
        <v>44500</v>
      </c>
      <c r="I430" s="19" t="s">
        <v>1</v>
      </c>
      <c r="J430" s="218" t="s">
        <v>601</v>
      </c>
      <c r="K430" s="157">
        <f>+L430/(F430+P430)</f>
        <v>0.8823528560021332</v>
      </c>
      <c r="L430" s="248">
        <v>97499995</v>
      </c>
      <c r="M430" s="248">
        <f>+F430+P430-L430</f>
        <v>13000010</v>
      </c>
      <c r="N430" s="293">
        <v>0</v>
      </c>
      <c r="O430" s="293">
        <v>0</v>
      </c>
      <c r="P430" s="294">
        <v>6500005</v>
      </c>
      <c r="R430" s="280"/>
      <c r="S430" s="282"/>
      <c r="T430" s="282"/>
    </row>
    <row r="431" spans="1:20" ht="90" x14ac:dyDescent="0.25">
      <c r="A431" s="217" t="s">
        <v>6</v>
      </c>
      <c r="B431" s="17" t="s">
        <v>1618</v>
      </c>
      <c r="C431" s="17" t="s">
        <v>951</v>
      </c>
      <c r="D431" s="217" t="s">
        <v>952</v>
      </c>
      <c r="E431" s="18">
        <v>44249</v>
      </c>
      <c r="F431" s="242">
        <v>75818328</v>
      </c>
      <c r="G431" s="65" t="s">
        <v>2</v>
      </c>
      <c r="H431" s="18">
        <f>_xlfn.XLOOKUP(B431,'[1]CONTRATOS '!$B$2:$B$679,'[1]CONTRATOS '!$AP$2:$AP$679)</f>
        <v>44561</v>
      </c>
      <c r="I431" s="17" t="s">
        <v>1</v>
      </c>
      <c r="J431" s="225" t="s">
        <v>45</v>
      </c>
      <c r="K431" s="163">
        <f>+L431/(F431+P431)</f>
        <v>0.90196078431372551</v>
      </c>
      <c r="L431" s="253">
        <v>94260624</v>
      </c>
      <c r="M431" s="253">
        <f>+F431+P431-L431</f>
        <v>10245720</v>
      </c>
      <c r="N431" s="302">
        <v>0</v>
      </c>
      <c r="O431" s="302">
        <v>0</v>
      </c>
      <c r="P431" s="303">
        <v>28688016</v>
      </c>
      <c r="R431" s="280"/>
      <c r="S431" s="282"/>
      <c r="T431" s="282"/>
    </row>
    <row r="432" spans="1:20" ht="90" x14ac:dyDescent="0.25">
      <c r="A432" s="217" t="s">
        <v>6</v>
      </c>
      <c r="B432" s="17" t="s">
        <v>1619</v>
      </c>
      <c r="C432" s="17" t="s">
        <v>953</v>
      </c>
      <c r="D432" s="217" t="s">
        <v>954</v>
      </c>
      <c r="E432" s="18">
        <v>44251</v>
      </c>
      <c r="F432" s="242">
        <v>58667264</v>
      </c>
      <c r="G432" s="65" t="s">
        <v>2</v>
      </c>
      <c r="H432" s="18">
        <f>_xlfn.XLOOKUP(B432,'[1]CONTRATOS '!$B$2:$B$679,'[1]CONTRATOS '!$AP$2:$AP$679)</f>
        <v>44561</v>
      </c>
      <c r="I432" s="17" t="s">
        <v>1</v>
      </c>
      <c r="J432" s="225" t="s">
        <v>45</v>
      </c>
      <c r="K432" s="163">
        <f>+L432/(F432+P432)</f>
        <v>0.90099009753947201</v>
      </c>
      <c r="L432" s="253">
        <v>72800745</v>
      </c>
      <c r="M432" s="253">
        <f>+F432+P432-L432</f>
        <v>8000082</v>
      </c>
      <c r="N432" s="302">
        <v>0</v>
      </c>
      <c r="O432" s="302">
        <v>0</v>
      </c>
      <c r="P432" s="303">
        <v>22133563</v>
      </c>
      <c r="R432" s="280"/>
      <c r="S432" s="282"/>
      <c r="T432" s="282"/>
    </row>
    <row r="433" spans="1:20" ht="90" x14ac:dyDescent="0.25">
      <c r="A433" s="217" t="s">
        <v>6</v>
      </c>
      <c r="B433" s="17" t="s">
        <v>1620</v>
      </c>
      <c r="C433" s="17" t="s">
        <v>955</v>
      </c>
      <c r="D433" s="217" t="s">
        <v>956</v>
      </c>
      <c r="E433" s="18">
        <v>44250</v>
      </c>
      <c r="F433" s="242">
        <v>33235412</v>
      </c>
      <c r="G433" s="65" t="s">
        <v>2</v>
      </c>
      <c r="H433" s="18">
        <f>_xlfn.XLOOKUP(B433,'[1]CONTRATOS '!$B$2:$B$679,'[1]CONTRATOS '!$AP$2:$AP$679)</f>
        <v>44469</v>
      </c>
      <c r="I433" s="17" t="s">
        <v>1</v>
      </c>
      <c r="J433" s="225" t="s">
        <v>45</v>
      </c>
      <c r="K433" s="163">
        <f>+L433/F433</f>
        <v>0.96846848175073019</v>
      </c>
      <c r="L433" s="253">
        <v>32187449</v>
      </c>
      <c r="M433" s="253">
        <f>+F433-L433</f>
        <v>1047963</v>
      </c>
      <c r="N433" s="302">
        <v>0</v>
      </c>
      <c r="O433" s="302">
        <v>0</v>
      </c>
      <c r="P433" s="303">
        <v>0</v>
      </c>
      <c r="R433" s="280"/>
      <c r="S433" s="282"/>
      <c r="T433" s="282"/>
    </row>
    <row r="434" spans="1:20" ht="90" x14ac:dyDescent="0.25">
      <c r="A434" s="217" t="s">
        <v>6</v>
      </c>
      <c r="B434" s="17" t="s">
        <v>1621</v>
      </c>
      <c r="C434" s="17" t="s">
        <v>957</v>
      </c>
      <c r="D434" s="217" t="s">
        <v>956</v>
      </c>
      <c r="E434" s="18">
        <v>44249</v>
      </c>
      <c r="F434" s="242">
        <v>32935994</v>
      </c>
      <c r="G434" s="65" t="s">
        <v>2</v>
      </c>
      <c r="H434" s="18">
        <f>_xlfn.XLOOKUP(B434,'[1]CONTRATOS '!$B$2:$B$679,'[1]CONTRATOS '!$AP$2:$AP$679)</f>
        <v>44469</v>
      </c>
      <c r="I434" s="17" t="s">
        <v>1</v>
      </c>
      <c r="J434" s="225" t="s">
        <v>45</v>
      </c>
      <c r="K434" s="163">
        <f>+L434/F434</f>
        <v>0.97727273693333805</v>
      </c>
      <c r="L434" s="253">
        <v>32187449</v>
      </c>
      <c r="M434" s="253">
        <f>+F434-L434</f>
        <v>748545</v>
      </c>
      <c r="N434" s="302">
        <v>0</v>
      </c>
      <c r="O434" s="302">
        <v>0</v>
      </c>
      <c r="P434" s="303">
        <v>0</v>
      </c>
      <c r="R434" s="280"/>
      <c r="S434" s="282"/>
      <c r="T434" s="282"/>
    </row>
    <row r="435" spans="1:20" ht="90" x14ac:dyDescent="0.25">
      <c r="A435" s="210" t="s">
        <v>6</v>
      </c>
      <c r="B435" s="19" t="s">
        <v>1622</v>
      </c>
      <c r="C435" s="19" t="s">
        <v>958</v>
      </c>
      <c r="D435" s="210" t="s">
        <v>959</v>
      </c>
      <c r="E435" s="20">
        <v>44249</v>
      </c>
      <c r="F435" s="241">
        <v>108422163</v>
      </c>
      <c r="G435" s="63" t="s">
        <v>2</v>
      </c>
      <c r="H435" s="20">
        <v>44477</v>
      </c>
      <c r="I435" s="19" t="s">
        <v>1</v>
      </c>
      <c r="J435" s="218" t="s">
        <v>63</v>
      </c>
      <c r="K435" s="157">
        <f>+L435/(F435+P435)</f>
        <v>0.90228012890599429</v>
      </c>
      <c r="L435" s="248">
        <v>133479733</v>
      </c>
      <c r="M435" s="248">
        <f>+F435+P435-L435</f>
        <v>14456289</v>
      </c>
      <c r="N435" s="293">
        <v>0</v>
      </c>
      <c r="O435" s="293">
        <v>0</v>
      </c>
      <c r="P435" s="294">
        <v>39513859</v>
      </c>
      <c r="R435" s="280"/>
      <c r="S435" s="282"/>
      <c r="T435" s="282"/>
    </row>
    <row r="436" spans="1:20" ht="72" x14ac:dyDescent="0.25">
      <c r="A436" s="278" t="s">
        <v>6</v>
      </c>
      <c r="B436" s="136" t="s">
        <v>1623</v>
      </c>
      <c r="C436" s="136" t="s">
        <v>960</v>
      </c>
      <c r="D436" s="278" t="s">
        <v>961</v>
      </c>
      <c r="E436" s="22">
        <v>44251</v>
      </c>
      <c r="F436" s="246">
        <v>49123305</v>
      </c>
      <c r="G436" s="68" t="s">
        <v>2</v>
      </c>
      <c r="H436" s="22">
        <f>_xlfn.XLOOKUP(B436,'[1]CONTRATOS '!$B$2:$B$679,'[1]CONTRATOS '!$AP$2:$AP$679)</f>
        <v>44561</v>
      </c>
      <c r="I436" s="136" t="s">
        <v>1</v>
      </c>
      <c r="J436" s="224" t="s">
        <v>783</v>
      </c>
      <c r="K436" s="162">
        <f>+L436/(F436+P436)</f>
        <v>0.9</v>
      </c>
      <c r="L436" s="252">
        <v>63158535</v>
      </c>
      <c r="M436" s="252">
        <f>+F436+P436-L436</f>
        <v>7017615</v>
      </c>
      <c r="N436" s="300">
        <v>0</v>
      </c>
      <c r="O436" s="300">
        <v>0</v>
      </c>
      <c r="P436" s="301">
        <v>21052845</v>
      </c>
      <c r="R436" s="280"/>
      <c r="S436" s="282"/>
      <c r="T436" s="282"/>
    </row>
    <row r="437" spans="1:20" ht="72" x14ac:dyDescent="0.25">
      <c r="A437" s="217" t="s">
        <v>6</v>
      </c>
      <c r="B437" s="17" t="s">
        <v>1624</v>
      </c>
      <c r="C437" s="17" t="s">
        <v>962</v>
      </c>
      <c r="D437" s="217" t="s">
        <v>963</v>
      </c>
      <c r="E437" s="18">
        <v>44251</v>
      </c>
      <c r="F437" s="242">
        <v>75476804</v>
      </c>
      <c r="G437" s="65" t="s">
        <v>2</v>
      </c>
      <c r="H437" s="18">
        <f>_xlfn.XLOOKUP(B437,'[1]CONTRATOS '!$B$2:$B$679,'[1]CONTRATOS '!$AP$2:$AP$679)</f>
        <v>44561</v>
      </c>
      <c r="I437" s="17" t="s">
        <v>1</v>
      </c>
      <c r="J437" s="225" t="s">
        <v>45</v>
      </c>
      <c r="K437" s="163">
        <f>+L437/(F437+P437)</f>
        <v>0.90163934426229508</v>
      </c>
      <c r="L437" s="253">
        <v>93919100</v>
      </c>
      <c r="M437" s="253">
        <f>+F437+P437-L437</f>
        <v>10245720</v>
      </c>
      <c r="N437" s="302">
        <v>0</v>
      </c>
      <c r="O437" s="302">
        <v>0</v>
      </c>
      <c r="P437" s="303">
        <v>28688016</v>
      </c>
      <c r="R437" s="280"/>
      <c r="S437" s="282"/>
      <c r="T437" s="282"/>
    </row>
    <row r="438" spans="1:20" ht="90" x14ac:dyDescent="0.25">
      <c r="A438" s="217" t="s">
        <v>6</v>
      </c>
      <c r="B438" s="17" t="s">
        <v>1625</v>
      </c>
      <c r="C438" s="17" t="s">
        <v>964</v>
      </c>
      <c r="D438" s="217" t="s">
        <v>965</v>
      </c>
      <c r="E438" s="18">
        <v>44252</v>
      </c>
      <c r="F438" s="242">
        <v>33235412</v>
      </c>
      <c r="G438" s="65" t="s">
        <v>2</v>
      </c>
      <c r="H438" s="18">
        <f>_xlfn.XLOOKUP(B438,'[1]CONTRATOS '!$B$2:$B$679,'[1]CONTRATOS '!$AP$2:$AP$679)</f>
        <v>44469</v>
      </c>
      <c r="I438" s="17" t="s">
        <v>1</v>
      </c>
      <c r="J438" s="225" t="s">
        <v>45</v>
      </c>
      <c r="K438" s="163">
        <f>+L438/F438</f>
        <v>0.95945947653665309</v>
      </c>
      <c r="L438" s="253">
        <v>31888031</v>
      </c>
      <c r="M438" s="253">
        <f>+F438-L438</f>
        <v>1347381</v>
      </c>
      <c r="N438" s="302">
        <v>0</v>
      </c>
      <c r="O438" s="302">
        <v>0</v>
      </c>
      <c r="P438" s="303">
        <v>0</v>
      </c>
      <c r="R438" s="280"/>
      <c r="S438" s="282"/>
      <c r="T438" s="282"/>
    </row>
    <row r="439" spans="1:20" ht="90" x14ac:dyDescent="0.25">
      <c r="A439" s="210" t="s">
        <v>6</v>
      </c>
      <c r="B439" s="19" t="s">
        <v>1626</v>
      </c>
      <c r="C439" s="19" t="s">
        <v>966</v>
      </c>
      <c r="D439" s="210" t="s">
        <v>967</v>
      </c>
      <c r="E439" s="20">
        <v>44251</v>
      </c>
      <c r="F439" s="241">
        <v>29441230</v>
      </c>
      <c r="G439" s="63" t="s">
        <v>2</v>
      </c>
      <c r="H439" s="20">
        <f>_xlfn.XLOOKUP(B439,'[1]CONTRATOS '!$B$2:$B$679,'[1]CONTRATOS '!$AP$2:$AP$679)</f>
        <v>44561</v>
      </c>
      <c r="I439" s="19" t="s">
        <v>1</v>
      </c>
      <c r="J439" s="218" t="s">
        <v>371</v>
      </c>
      <c r="K439" s="157">
        <f>+L439/(F439+P439)</f>
        <v>0.90099009250705486</v>
      </c>
      <c r="L439" s="248">
        <v>37038972</v>
      </c>
      <c r="M439" s="248">
        <f>+F439+P439-L439</f>
        <v>4070217</v>
      </c>
      <c r="N439" s="293">
        <v>0</v>
      </c>
      <c r="O439" s="293">
        <v>0</v>
      </c>
      <c r="P439" s="294">
        <v>11667959</v>
      </c>
      <c r="R439" s="280"/>
      <c r="S439" s="282"/>
      <c r="T439" s="282"/>
    </row>
    <row r="440" spans="1:20" ht="90" x14ac:dyDescent="0.25">
      <c r="A440" s="276" t="s">
        <v>6</v>
      </c>
      <c r="B440" s="134" t="s">
        <v>970</v>
      </c>
      <c r="C440" s="134" t="s">
        <v>971</v>
      </c>
      <c r="D440" s="276" t="s">
        <v>972</v>
      </c>
      <c r="E440" s="16">
        <v>44258</v>
      </c>
      <c r="F440" s="239">
        <v>49123305</v>
      </c>
      <c r="G440" s="62" t="s">
        <v>973</v>
      </c>
      <c r="H440" s="16">
        <f>_xlfn.XLOOKUP(B440,'[1]CONTRATOS '!$B$2:$B$679,'[1]CONTRATOS '!$AP$2:$AP$679)</f>
        <v>44469</v>
      </c>
      <c r="I440" s="134" t="s">
        <v>1</v>
      </c>
      <c r="J440" s="227" t="s">
        <v>30</v>
      </c>
      <c r="K440" s="165">
        <f>+L440/F440</f>
        <v>0</v>
      </c>
      <c r="L440" s="255">
        <v>0</v>
      </c>
      <c r="M440" s="255">
        <f>+F440-L440</f>
        <v>49123305</v>
      </c>
      <c r="N440" s="306">
        <v>0</v>
      </c>
      <c r="O440" s="306">
        <v>0</v>
      </c>
      <c r="P440" s="307">
        <v>0</v>
      </c>
      <c r="R440" s="280"/>
      <c r="S440" s="282"/>
      <c r="T440" s="282"/>
    </row>
    <row r="441" spans="1:20" ht="90" x14ac:dyDescent="0.25">
      <c r="A441" s="210" t="s">
        <v>6</v>
      </c>
      <c r="B441" s="19" t="s">
        <v>1627</v>
      </c>
      <c r="C441" s="19" t="s">
        <v>968</v>
      </c>
      <c r="D441" s="210" t="s">
        <v>969</v>
      </c>
      <c r="E441" s="20">
        <v>44253</v>
      </c>
      <c r="F441" s="241">
        <v>28491519</v>
      </c>
      <c r="G441" s="63" t="s">
        <v>2</v>
      </c>
      <c r="H441" s="20">
        <f>_xlfn.XLOOKUP(B441,'[1]CONTRATOS '!$B$2:$B$679,'[1]CONTRATOS '!$AP$2:$AP$679)</f>
        <v>44469</v>
      </c>
      <c r="I441" s="19" t="s">
        <v>1</v>
      </c>
      <c r="J441" s="19" t="s">
        <v>371</v>
      </c>
      <c r="K441" s="144">
        <f>+L441/F441</f>
        <v>0.99999905234957809</v>
      </c>
      <c r="L441" s="241">
        <v>28491492</v>
      </c>
      <c r="M441" s="241">
        <f>+F441-L441</f>
        <v>27</v>
      </c>
      <c r="N441" s="145">
        <v>0</v>
      </c>
      <c r="O441" s="145">
        <v>0</v>
      </c>
      <c r="P441" s="63">
        <v>0</v>
      </c>
      <c r="R441" s="280"/>
      <c r="S441" s="282"/>
      <c r="T441" s="282"/>
    </row>
    <row r="442" spans="1:20" ht="72" x14ac:dyDescent="0.25">
      <c r="A442" s="278" t="s">
        <v>6</v>
      </c>
      <c r="B442" s="136" t="s">
        <v>974</v>
      </c>
      <c r="C442" s="136" t="s">
        <v>975</v>
      </c>
      <c r="D442" s="278" t="s">
        <v>976</v>
      </c>
      <c r="E442" s="22">
        <v>44257</v>
      </c>
      <c r="F442" s="246">
        <v>35368781</v>
      </c>
      <c r="G442" s="68" t="s">
        <v>973</v>
      </c>
      <c r="H442" s="22">
        <f>_xlfn.XLOOKUP(B442,'[1]CONTRATOS '!$B$2:$B$679,'[1]CONTRATOS '!$AP$2:$AP$679)</f>
        <v>44530</v>
      </c>
      <c r="I442" s="136" t="s">
        <v>1</v>
      </c>
      <c r="J442" s="224" t="s">
        <v>87</v>
      </c>
      <c r="K442" s="162">
        <f>+L442/(F442+P442)</f>
        <v>1</v>
      </c>
      <c r="L442" s="252">
        <v>45305702</v>
      </c>
      <c r="M442" s="252">
        <f>+F442+P442-L442</f>
        <v>0</v>
      </c>
      <c r="N442" s="300">
        <v>0</v>
      </c>
      <c r="O442" s="300">
        <v>0</v>
      </c>
      <c r="P442" s="301">
        <v>9936921</v>
      </c>
      <c r="R442" s="280"/>
      <c r="S442" s="282"/>
      <c r="T442" s="282"/>
    </row>
    <row r="443" spans="1:20" ht="90" x14ac:dyDescent="0.25">
      <c r="A443" s="210" t="s">
        <v>6</v>
      </c>
      <c r="B443" s="19" t="s">
        <v>977</v>
      </c>
      <c r="C443" s="19" t="s">
        <v>978</v>
      </c>
      <c r="D443" s="210" t="s">
        <v>979</v>
      </c>
      <c r="E443" s="20">
        <v>44258</v>
      </c>
      <c r="F443" s="241">
        <v>90386898</v>
      </c>
      <c r="G443" s="63" t="s">
        <v>973</v>
      </c>
      <c r="H443" s="20">
        <f>_xlfn.XLOOKUP(B443,'[1]CONTRATOS '!$B$2:$B$679,'[1]CONTRATOS '!$AP$2:$AP$679)</f>
        <v>44561</v>
      </c>
      <c r="I443" s="19" t="s">
        <v>1</v>
      </c>
      <c r="J443" s="19" t="s">
        <v>371</v>
      </c>
      <c r="K443" s="144">
        <f>+L443/(F443+P443)</f>
        <v>0.89932884147911685</v>
      </c>
      <c r="L443" s="241">
        <v>115350876</v>
      </c>
      <c r="M443" s="241">
        <f>+F443+P443-L443</f>
        <v>12912414</v>
      </c>
      <c r="N443" s="145">
        <v>0</v>
      </c>
      <c r="O443" s="145">
        <v>0</v>
      </c>
      <c r="P443" s="63">
        <v>37876392</v>
      </c>
      <c r="R443" s="280"/>
      <c r="S443" s="282"/>
      <c r="T443" s="282"/>
    </row>
    <row r="444" spans="1:20" ht="72" x14ac:dyDescent="0.25">
      <c r="A444" s="210" t="s">
        <v>6</v>
      </c>
      <c r="B444" s="19" t="s">
        <v>980</v>
      </c>
      <c r="C444" s="19" t="s">
        <v>981</v>
      </c>
      <c r="D444" s="210" t="s">
        <v>982</v>
      </c>
      <c r="E444" s="20">
        <v>44257</v>
      </c>
      <c r="F444" s="241">
        <v>31579260</v>
      </c>
      <c r="G444" s="63" t="s">
        <v>973</v>
      </c>
      <c r="H444" s="20">
        <v>44561</v>
      </c>
      <c r="I444" s="19" t="s">
        <v>1</v>
      </c>
      <c r="J444" s="19" t="s">
        <v>63</v>
      </c>
      <c r="K444" s="144">
        <f>+L444/F444</f>
        <v>0.89666648300181828</v>
      </c>
      <c r="L444" s="241">
        <v>28316064</v>
      </c>
      <c r="M444" s="241">
        <f>+F444-L444</f>
        <v>3263196</v>
      </c>
      <c r="N444" s="145">
        <v>0</v>
      </c>
      <c r="O444" s="145">
        <v>0</v>
      </c>
      <c r="P444" s="63">
        <v>0</v>
      </c>
      <c r="R444" s="280"/>
      <c r="S444" s="282"/>
      <c r="T444" s="282"/>
    </row>
    <row r="445" spans="1:20" ht="90" x14ac:dyDescent="0.25">
      <c r="A445" s="210" t="s">
        <v>6</v>
      </c>
      <c r="B445" s="19" t="s">
        <v>983</v>
      </c>
      <c r="C445" s="19" t="s">
        <v>984</v>
      </c>
      <c r="D445" s="210" t="s">
        <v>985</v>
      </c>
      <c r="E445" s="20">
        <v>44260</v>
      </c>
      <c r="F445" s="241">
        <v>44978210</v>
      </c>
      <c r="G445" s="63" t="s">
        <v>973</v>
      </c>
      <c r="H445" s="20">
        <f>_xlfn.XLOOKUP(B445,'[1]CONTRATOS '!$B$2:$B$679,'[1]CONTRATOS '!$AP$2:$AP$679)</f>
        <v>44561</v>
      </c>
      <c r="I445" s="19" t="s">
        <v>1</v>
      </c>
      <c r="J445" s="19" t="s">
        <v>371</v>
      </c>
      <c r="K445" s="144">
        <f>+L445/(F445+P445)</f>
        <v>0.89761088913414688</v>
      </c>
      <c r="L445" s="241">
        <v>56599386</v>
      </c>
      <c r="M445" s="241">
        <f>+F445+P445-L445</f>
        <v>6456206</v>
      </c>
      <c r="N445" s="145">
        <v>0</v>
      </c>
      <c r="O445" s="145">
        <v>0</v>
      </c>
      <c r="P445" s="63">
        <v>18077382</v>
      </c>
      <c r="R445" s="280"/>
      <c r="S445" s="282"/>
      <c r="T445" s="282"/>
    </row>
    <row r="446" spans="1:20" ht="72" x14ac:dyDescent="0.25">
      <c r="A446" s="210" t="s">
        <v>6</v>
      </c>
      <c r="B446" s="19" t="s">
        <v>986</v>
      </c>
      <c r="C446" s="19" t="s">
        <v>987</v>
      </c>
      <c r="D446" s="210" t="s">
        <v>988</v>
      </c>
      <c r="E446" s="20">
        <v>44260</v>
      </c>
      <c r="F446" s="241">
        <v>56000574</v>
      </c>
      <c r="G446" s="63" t="s">
        <v>973</v>
      </c>
      <c r="H446" s="20">
        <f>_xlfn.XLOOKUP(B446,'[1]CONTRATOS '!$B$2:$B$679,'[1]CONTRATOS '!$AP$2:$AP$679)</f>
        <v>44561</v>
      </c>
      <c r="I446" s="19" t="s">
        <v>1</v>
      </c>
      <c r="J446" s="19" t="s">
        <v>533</v>
      </c>
      <c r="K446" s="144">
        <f>+L446/(F446+P446)</f>
        <v>0.83838375574004609</v>
      </c>
      <c r="L446" s="241">
        <v>66400665</v>
      </c>
      <c r="M446" s="241">
        <f>+F446+P446-L446</f>
        <v>12800136</v>
      </c>
      <c r="N446" s="145">
        <v>0</v>
      </c>
      <c r="O446" s="145">
        <v>0</v>
      </c>
      <c r="P446" s="63">
        <v>23200227</v>
      </c>
      <c r="R446" s="280"/>
      <c r="S446" s="282"/>
      <c r="T446" s="282"/>
    </row>
    <row r="447" spans="1:20" ht="90" x14ac:dyDescent="0.25">
      <c r="A447" s="210" t="s">
        <v>6</v>
      </c>
      <c r="B447" s="19" t="s">
        <v>989</v>
      </c>
      <c r="C447" s="19" t="s">
        <v>990</v>
      </c>
      <c r="D447" s="210" t="s">
        <v>991</v>
      </c>
      <c r="E447" s="20">
        <v>44260</v>
      </c>
      <c r="F447" s="241">
        <v>30540648</v>
      </c>
      <c r="G447" s="63" t="s">
        <v>973</v>
      </c>
      <c r="H447" s="20">
        <f>_xlfn.XLOOKUP(B447,'[1]CONTRATOS '!$B$2:$B$679,'[1]CONTRATOS '!$AP$2:$AP$679)</f>
        <v>44561</v>
      </c>
      <c r="I447" s="19" t="s">
        <v>1</v>
      </c>
      <c r="J447" s="19" t="s">
        <v>371</v>
      </c>
      <c r="K447" s="144">
        <f>+L447/(F447+P447)</f>
        <v>0.89761091792260095</v>
      </c>
      <c r="L447" s="241">
        <v>39373483</v>
      </c>
      <c r="M447" s="241">
        <f>+F447+P447-L447</f>
        <v>4491272</v>
      </c>
      <c r="N447" s="145">
        <v>0</v>
      </c>
      <c r="O447" s="145">
        <v>0</v>
      </c>
      <c r="P447" s="63">
        <v>13324107</v>
      </c>
      <c r="R447" s="280"/>
      <c r="S447" s="282"/>
      <c r="T447" s="282"/>
    </row>
    <row r="448" spans="1:20" ht="72" x14ac:dyDescent="0.25">
      <c r="A448" s="217" t="s">
        <v>6</v>
      </c>
      <c r="B448" s="17" t="s">
        <v>992</v>
      </c>
      <c r="C448" s="17" t="s">
        <v>993</v>
      </c>
      <c r="D448" s="217" t="s">
        <v>994</v>
      </c>
      <c r="E448" s="18">
        <v>44266</v>
      </c>
      <c r="F448" s="242">
        <v>48655450</v>
      </c>
      <c r="G448" s="65" t="s">
        <v>973</v>
      </c>
      <c r="H448" s="18">
        <f>_xlfn.XLOOKUP(B448,'[1]CONTRATOS '!$B$2:$B$679,'[1]CONTRATOS '!$AP$2:$AP$679)</f>
        <v>44469</v>
      </c>
      <c r="I448" s="17" t="s">
        <v>1</v>
      </c>
      <c r="J448" s="225" t="s">
        <v>45</v>
      </c>
      <c r="K448" s="163">
        <f>+L448/F448</f>
        <v>0.528846100488229</v>
      </c>
      <c r="L448" s="253">
        <v>25731245</v>
      </c>
      <c r="M448" s="253">
        <f>+F448-L448</f>
        <v>22924205</v>
      </c>
      <c r="N448" s="302">
        <v>0</v>
      </c>
      <c r="O448" s="302">
        <v>0</v>
      </c>
      <c r="P448" s="303">
        <v>0</v>
      </c>
      <c r="R448" s="280"/>
      <c r="S448" s="282"/>
      <c r="T448" s="282"/>
    </row>
    <row r="449" spans="1:20" ht="54" x14ac:dyDescent="0.25">
      <c r="A449" s="210" t="s">
        <v>6</v>
      </c>
      <c r="B449" s="19" t="s">
        <v>995</v>
      </c>
      <c r="C449" s="19" t="s">
        <v>996</v>
      </c>
      <c r="D449" s="210" t="s">
        <v>997</v>
      </c>
      <c r="E449" s="20">
        <v>44266</v>
      </c>
      <c r="F449" s="241">
        <v>160000000</v>
      </c>
      <c r="G449" s="63" t="s">
        <v>973</v>
      </c>
      <c r="H449" s="20">
        <v>44561</v>
      </c>
      <c r="I449" s="19" t="s">
        <v>1</v>
      </c>
      <c r="J449" s="218" t="s">
        <v>490</v>
      </c>
      <c r="K449" s="157">
        <f>+L449/F449</f>
        <v>0.86666662500000002</v>
      </c>
      <c r="L449" s="248">
        <v>138666660</v>
      </c>
      <c r="M449" s="248">
        <f>+F449-L449</f>
        <v>21333340</v>
      </c>
      <c r="N449" s="293">
        <v>0</v>
      </c>
      <c r="O449" s="293">
        <v>0</v>
      </c>
      <c r="P449" s="294">
        <v>0</v>
      </c>
      <c r="R449" s="280"/>
      <c r="S449" s="282"/>
      <c r="T449" s="282"/>
    </row>
    <row r="450" spans="1:20" ht="72" x14ac:dyDescent="0.25">
      <c r="A450" s="210" t="s">
        <v>6</v>
      </c>
      <c r="B450" s="19" t="s">
        <v>998</v>
      </c>
      <c r="C450" s="19" t="s">
        <v>999</v>
      </c>
      <c r="D450" s="210" t="s">
        <v>1000</v>
      </c>
      <c r="E450" s="20">
        <v>44271</v>
      </c>
      <c r="F450" s="241">
        <v>30842406</v>
      </c>
      <c r="G450" s="63" t="s">
        <v>973</v>
      </c>
      <c r="H450" s="20">
        <v>44561</v>
      </c>
      <c r="I450" s="19" t="s">
        <v>1</v>
      </c>
      <c r="J450" s="19" t="s">
        <v>63</v>
      </c>
      <c r="K450" s="144">
        <f>+L450/F450</f>
        <v>0.87372016307677158</v>
      </c>
      <c r="L450" s="248">
        <v>26947632</v>
      </c>
      <c r="M450" s="241">
        <f>+F450-L450</f>
        <v>3894774</v>
      </c>
      <c r="N450" s="145">
        <v>0</v>
      </c>
      <c r="O450" s="145">
        <v>0</v>
      </c>
      <c r="P450" s="63">
        <v>0</v>
      </c>
      <c r="R450" s="280"/>
      <c r="S450" s="282"/>
      <c r="T450" s="282"/>
    </row>
    <row r="451" spans="1:20" ht="126" x14ac:dyDescent="0.25">
      <c r="A451" s="210" t="s">
        <v>6</v>
      </c>
      <c r="B451" s="19" t="s">
        <v>1001</v>
      </c>
      <c r="C451" s="19" t="s">
        <v>1002</v>
      </c>
      <c r="D451" s="210" t="s">
        <v>1003</v>
      </c>
      <c r="E451" s="20">
        <v>44280</v>
      </c>
      <c r="F451" s="241">
        <v>76844116</v>
      </c>
      <c r="G451" s="63" t="s">
        <v>973</v>
      </c>
      <c r="H451" s="20">
        <f>_xlfn.XLOOKUP(B451,'[1]CONTRATOS '!$B$2:$B$679,'[1]CONTRATOS '!$AP$2:$AP$679)</f>
        <v>44561</v>
      </c>
      <c r="I451" s="19" t="s">
        <v>1</v>
      </c>
      <c r="J451" s="19" t="s">
        <v>371</v>
      </c>
      <c r="K451" s="144">
        <f>+L451/(F451+P451)</f>
        <v>0.89130434470497233</v>
      </c>
      <c r="L451" s="248">
        <v>93121452</v>
      </c>
      <c r="M451" s="241">
        <f>+F451+P451-L451</f>
        <v>11356275</v>
      </c>
      <c r="N451" s="145">
        <v>0</v>
      </c>
      <c r="O451" s="145">
        <v>0</v>
      </c>
      <c r="P451" s="63">
        <v>27633611</v>
      </c>
      <c r="R451" s="280"/>
      <c r="S451" s="282"/>
      <c r="T451" s="282"/>
    </row>
    <row r="452" spans="1:20" ht="72" x14ac:dyDescent="0.25">
      <c r="A452" s="210" t="s">
        <v>6</v>
      </c>
      <c r="B452" s="19" t="s">
        <v>1004</v>
      </c>
      <c r="C452" s="19" t="s">
        <v>1005</v>
      </c>
      <c r="D452" s="210" t="s">
        <v>1000</v>
      </c>
      <c r="E452" s="20">
        <v>44270</v>
      </c>
      <c r="F452" s="241">
        <v>30631878</v>
      </c>
      <c r="G452" s="63" t="s">
        <v>973</v>
      </c>
      <c r="H452" s="20">
        <v>44561</v>
      </c>
      <c r="I452" s="19" t="s">
        <v>1</v>
      </c>
      <c r="J452" s="19" t="s">
        <v>63</v>
      </c>
      <c r="K452" s="144">
        <f>+L452/F452</f>
        <v>0.86941584188863641</v>
      </c>
      <c r="L452" s="248">
        <v>26631840</v>
      </c>
      <c r="M452" s="241">
        <f>+F452-L452</f>
        <v>4000038</v>
      </c>
      <c r="N452" s="145">
        <v>0</v>
      </c>
      <c r="O452" s="145">
        <v>0</v>
      </c>
      <c r="P452" s="63">
        <v>0</v>
      </c>
      <c r="R452" s="280"/>
      <c r="S452" s="282"/>
      <c r="T452" s="282"/>
    </row>
    <row r="453" spans="1:20" ht="72" x14ac:dyDescent="0.25">
      <c r="A453" s="217" t="s">
        <v>6</v>
      </c>
      <c r="B453" s="17" t="s">
        <v>1006</v>
      </c>
      <c r="C453" s="17" t="s">
        <v>1007</v>
      </c>
      <c r="D453" s="217" t="s">
        <v>1008</v>
      </c>
      <c r="E453" s="18">
        <v>44279</v>
      </c>
      <c r="F453" s="242">
        <v>56000574</v>
      </c>
      <c r="G453" s="65" t="s">
        <v>973</v>
      </c>
      <c r="H453" s="18">
        <f>_xlfn.XLOOKUP(B453,'[1]CONTRATOS '!$B$2:$B$679,'[1]CONTRATOS '!$AP$2:$AP$679)</f>
        <v>44561</v>
      </c>
      <c r="I453" s="17" t="s">
        <v>1</v>
      </c>
      <c r="J453" s="17" t="s">
        <v>45</v>
      </c>
      <c r="K453" s="146">
        <f>+L453/(F453+P453)</f>
        <v>0.89130434428169969</v>
      </c>
      <c r="L453" s="242">
        <v>65600670</v>
      </c>
      <c r="M453" s="242">
        <f>+F453+P453-L453</f>
        <v>8000082</v>
      </c>
      <c r="N453" s="147">
        <v>0</v>
      </c>
      <c r="O453" s="147">
        <v>0</v>
      </c>
      <c r="P453" s="65">
        <v>17600178</v>
      </c>
      <c r="R453" s="280"/>
      <c r="S453" s="282"/>
      <c r="T453" s="282"/>
    </row>
    <row r="454" spans="1:20" ht="108" x14ac:dyDescent="0.25">
      <c r="A454" s="217" t="s">
        <v>6</v>
      </c>
      <c r="B454" s="17" t="s">
        <v>1009</v>
      </c>
      <c r="C454" s="17" t="s">
        <v>1010</v>
      </c>
      <c r="D454" s="217" t="s">
        <v>1011</v>
      </c>
      <c r="E454" s="18">
        <v>44273</v>
      </c>
      <c r="F454" s="242">
        <v>71720040</v>
      </c>
      <c r="G454" s="65" t="s">
        <v>973</v>
      </c>
      <c r="H454" s="18">
        <f>_xlfn.XLOOKUP(B454,'[1]CONTRATOS '!$B$2:$B$679,'[1]CONTRATOS '!$AP$2:$AP$679)</f>
        <v>44561</v>
      </c>
      <c r="I454" s="17" t="s">
        <v>1</v>
      </c>
      <c r="J454" s="17" t="s">
        <v>45</v>
      </c>
      <c r="K454" s="146">
        <f>+L454/(F454+P454)</f>
        <v>0.89399293286219084</v>
      </c>
      <c r="L454" s="242">
        <v>86405572</v>
      </c>
      <c r="M454" s="242">
        <f>+F454+P454-L454</f>
        <v>10245720</v>
      </c>
      <c r="N454" s="147">
        <v>0</v>
      </c>
      <c r="O454" s="147">
        <v>0</v>
      </c>
      <c r="P454" s="65">
        <v>24931252</v>
      </c>
      <c r="R454" s="280"/>
      <c r="S454" s="282"/>
      <c r="T454" s="282"/>
    </row>
    <row r="455" spans="1:20" ht="108" x14ac:dyDescent="0.25">
      <c r="A455" s="217" t="s">
        <v>6</v>
      </c>
      <c r="B455" s="17" t="s">
        <v>1012</v>
      </c>
      <c r="C455" s="17" t="s">
        <v>1013</v>
      </c>
      <c r="D455" s="217" t="s">
        <v>1014</v>
      </c>
      <c r="E455" s="18">
        <v>44272</v>
      </c>
      <c r="F455" s="242">
        <v>45193442</v>
      </c>
      <c r="G455" s="65" t="s">
        <v>973</v>
      </c>
      <c r="H455" s="18">
        <f>_xlfn.XLOOKUP(B455,'[1]CONTRATOS '!$B$2:$B$679,'[1]CONTRATOS '!$AP$2:$AP$679)</f>
        <v>44561</v>
      </c>
      <c r="I455" s="17" t="s">
        <v>1</v>
      </c>
      <c r="J455" s="17" t="s">
        <v>45</v>
      </c>
      <c r="K455" s="146">
        <f>+L455/(F455+P455)</f>
        <v>0.89399291325173058</v>
      </c>
      <c r="L455" s="242">
        <v>54447326</v>
      </c>
      <c r="M455" s="242">
        <f>+F455+P455-L455</f>
        <v>6456206</v>
      </c>
      <c r="N455" s="147">
        <v>0</v>
      </c>
      <c r="O455" s="147">
        <v>0</v>
      </c>
      <c r="P455" s="65">
        <v>15710090</v>
      </c>
      <c r="R455" s="280"/>
      <c r="S455" s="282"/>
      <c r="T455" s="282"/>
    </row>
    <row r="456" spans="1:20" ht="126" x14ac:dyDescent="0.25">
      <c r="A456" s="217" t="s">
        <v>6</v>
      </c>
      <c r="B456" s="17" t="s">
        <v>1015</v>
      </c>
      <c r="C456" s="17" t="s">
        <v>1016</v>
      </c>
      <c r="D456" s="217" t="s">
        <v>1017</v>
      </c>
      <c r="E456" s="18">
        <v>44273</v>
      </c>
      <c r="F456" s="242">
        <v>45193442</v>
      </c>
      <c r="G456" s="65" t="s">
        <v>973</v>
      </c>
      <c r="H456" s="18">
        <f>_xlfn.XLOOKUP(B456,'[1]CONTRATOS '!$B$2:$B$679,'[1]CONTRATOS '!$AP$2:$AP$679)</f>
        <v>44561</v>
      </c>
      <c r="I456" s="17" t="s">
        <v>1</v>
      </c>
      <c r="J456" s="17" t="s">
        <v>45</v>
      </c>
      <c r="K456" s="146">
        <f>+L456/(F456+P456)</f>
        <v>0.89399291325173058</v>
      </c>
      <c r="L456" s="242">
        <v>54447326</v>
      </c>
      <c r="M456" s="242">
        <f>+F456+P456-L456</f>
        <v>6456206</v>
      </c>
      <c r="N456" s="147">
        <v>0</v>
      </c>
      <c r="O456" s="147">
        <v>0</v>
      </c>
      <c r="P456" s="65">
        <v>15710090</v>
      </c>
      <c r="R456" s="280"/>
      <c r="S456" s="282"/>
      <c r="T456" s="282"/>
    </row>
    <row r="457" spans="1:20" ht="72" x14ac:dyDescent="0.25">
      <c r="A457" s="210" t="s">
        <v>6</v>
      </c>
      <c r="B457" s="19" t="s">
        <v>1018</v>
      </c>
      <c r="C457" s="19" t="s">
        <v>1019</v>
      </c>
      <c r="D457" s="210" t="s">
        <v>1020</v>
      </c>
      <c r="E457" s="20">
        <v>44280</v>
      </c>
      <c r="F457" s="241">
        <v>17010682</v>
      </c>
      <c r="G457" s="63" t="s">
        <v>973</v>
      </c>
      <c r="H457" s="20">
        <f>_xlfn.XLOOKUP(B457,'[1]CONTRATOS '!$B$2:$B$679,'[1]CONTRATOS '!$AP$2:$AP$679)</f>
        <v>44561</v>
      </c>
      <c r="I457" s="19" t="s">
        <v>1</v>
      </c>
      <c r="J457" s="218" t="s">
        <v>11</v>
      </c>
      <c r="K457" s="157">
        <f>+L457/(F457+P457)</f>
        <v>0.88721800147730789</v>
      </c>
      <c r="L457" s="248">
        <v>19873866</v>
      </c>
      <c r="M457" s="248">
        <f>+F457+P457-L457</f>
        <v>2526340</v>
      </c>
      <c r="N457" s="293">
        <v>0</v>
      </c>
      <c r="O457" s="293">
        <v>0</v>
      </c>
      <c r="P457" s="294">
        <v>5389524</v>
      </c>
      <c r="R457" s="280"/>
      <c r="S457" s="282"/>
      <c r="T457" s="282"/>
    </row>
    <row r="458" spans="1:20" ht="36" x14ac:dyDescent="0.25">
      <c r="A458" s="221" t="s">
        <v>1021</v>
      </c>
      <c r="B458" s="86" t="s">
        <v>1022</v>
      </c>
      <c r="C458" s="86" t="s">
        <v>1023</v>
      </c>
      <c r="D458" s="221" t="s">
        <v>1024</v>
      </c>
      <c r="E458" s="89">
        <v>44271</v>
      </c>
      <c r="F458" s="240">
        <v>60991466.670000002</v>
      </c>
      <c r="G458" s="64" t="s">
        <v>973</v>
      </c>
      <c r="H458" s="89">
        <v>44553</v>
      </c>
      <c r="I458" s="86" t="s">
        <v>514</v>
      </c>
      <c r="J458" s="222" t="s">
        <v>11</v>
      </c>
      <c r="K458" s="161">
        <f>+L458/F458</f>
        <v>0.94823502298965123</v>
      </c>
      <c r="L458" s="240">
        <v>57834244.799999997</v>
      </c>
      <c r="M458" s="251">
        <f>+F458-L458</f>
        <v>3157221.8700000048</v>
      </c>
      <c r="N458" s="297">
        <v>0</v>
      </c>
      <c r="O458" s="297">
        <v>0</v>
      </c>
      <c r="P458" s="298">
        <v>0</v>
      </c>
      <c r="R458" s="280"/>
      <c r="S458" s="282"/>
    </row>
    <row r="459" spans="1:20" ht="90" x14ac:dyDescent="0.25">
      <c r="A459" s="221" t="s">
        <v>1025</v>
      </c>
      <c r="B459" s="86" t="s">
        <v>1026</v>
      </c>
      <c r="C459" s="86" t="s">
        <v>1027</v>
      </c>
      <c r="D459" s="221" t="s">
        <v>1028</v>
      </c>
      <c r="E459" s="89">
        <v>44271</v>
      </c>
      <c r="F459" s="240">
        <v>36613800</v>
      </c>
      <c r="G459" s="64" t="s">
        <v>973</v>
      </c>
      <c r="H459" s="89">
        <v>44561</v>
      </c>
      <c r="I459" s="86" t="s">
        <v>514</v>
      </c>
      <c r="J459" s="222" t="s">
        <v>490</v>
      </c>
      <c r="K459" s="161">
        <f>+L459/F459</f>
        <v>0.8091320758839563</v>
      </c>
      <c r="L459" s="251">
        <v>29625400</v>
      </c>
      <c r="M459" s="251">
        <f>+F459-L459</f>
        <v>6988400</v>
      </c>
      <c r="N459" s="297">
        <v>0</v>
      </c>
      <c r="O459" s="297">
        <v>0</v>
      </c>
      <c r="P459" s="298">
        <v>0</v>
      </c>
      <c r="R459" s="280"/>
      <c r="S459" s="282"/>
    </row>
    <row r="460" spans="1:20" ht="54" x14ac:dyDescent="0.25">
      <c r="A460" s="278" t="s">
        <v>6</v>
      </c>
      <c r="B460" s="136" t="s">
        <v>1029</v>
      </c>
      <c r="C460" s="136" t="s">
        <v>1030</v>
      </c>
      <c r="D460" s="278" t="s">
        <v>1031</v>
      </c>
      <c r="E460" s="22">
        <v>44273</v>
      </c>
      <c r="F460" s="246">
        <v>22690276</v>
      </c>
      <c r="G460" s="68" t="s">
        <v>973</v>
      </c>
      <c r="H460" s="22">
        <f>_xlfn.XLOOKUP(B460,'[1]CONTRATOS '!$B$2:$B$679,'[1]CONTRATOS '!$AP$2:$AP$679)</f>
        <v>44530</v>
      </c>
      <c r="I460" s="136" t="s">
        <v>1</v>
      </c>
      <c r="J460" s="224" t="s">
        <v>1032</v>
      </c>
      <c r="K460" s="162">
        <f>+L460/(F460+P460)</f>
        <v>1</v>
      </c>
      <c r="L460" s="252">
        <v>29707888</v>
      </c>
      <c r="M460" s="252">
        <f>+F460+P460-L460</f>
        <v>0</v>
      </c>
      <c r="N460" s="300">
        <v>0</v>
      </c>
      <c r="O460" s="300">
        <v>0</v>
      </c>
      <c r="P460" s="301">
        <v>7017612</v>
      </c>
      <c r="R460" s="280"/>
      <c r="S460" s="282"/>
      <c r="T460" s="282"/>
    </row>
    <row r="461" spans="1:20" ht="54" x14ac:dyDescent="0.25">
      <c r="A461" s="210" t="s">
        <v>6</v>
      </c>
      <c r="B461" s="19" t="s">
        <v>1033</v>
      </c>
      <c r="C461" s="19" t="s">
        <v>1034</v>
      </c>
      <c r="D461" s="210" t="s">
        <v>1035</v>
      </c>
      <c r="E461" s="25">
        <v>44278</v>
      </c>
      <c r="F461" s="241">
        <v>51467189</v>
      </c>
      <c r="G461" s="63" t="s">
        <v>973</v>
      </c>
      <c r="H461" s="25">
        <f>_xlfn.XLOOKUP(B461,'[1]CONTRATOS '!$B$2:$B$679,'[1]CONTRATOS '!$AP$2:$AP$679)</f>
        <v>44469</v>
      </c>
      <c r="I461" s="21" t="s">
        <v>1</v>
      </c>
      <c r="J461" s="21" t="s">
        <v>360</v>
      </c>
      <c r="K461" s="144">
        <f>+L461/F461</f>
        <v>0.97927464039273648</v>
      </c>
      <c r="L461" s="241">
        <v>50400513</v>
      </c>
      <c r="M461" s="241">
        <f>+F461-L461</f>
        <v>1066676</v>
      </c>
      <c r="N461" s="166">
        <v>0</v>
      </c>
      <c r="O461" s="166">
        <v>0</v>
      </c>
      <c r="P461" s="63">
        <v>0</v>
      </c>
      <c r="R461" s="280"/>
      <c r="S461" s="282"/>
      <c r="T461" s="282"/>
    </row>
    <row r="462" spans="1:20" ht="144" x14ac:dyDescent="0.25">
      <c r="A462" s="19" t="s">
        <v>6</v>
      </c>
      <c r="B462" s="19" t="s">
        <v>1228</v>
      </c>
      <c r="C462" s="19" t="s">
        <v>1273</v>
      </c>
      <c r="D462" s="210" t="s">
        <v>1229</v>
      </c>
      <c r="E462" s="47">
        <v>44413</v>
      </c>
      <c r="F462" s="241">
        <v>0</v>
      </c>
      <c r="G462" s="63" t="s">
        <v>2</v>
      </c>
      <c r="H462" s="47">
        <v>46234</v>
      </c>
      <c r="I462" s="48" t="s">
        <v>2</v>
      </c>
      <c r="J462" s="19" t="s">
        <v>1190</v>
      </c>
      <c r="K462" s="144" t="s">
        <v>2</v>
      </c>
      <c r="L462" s="241" t="s">
        <v>2</v>
      </c>
      <c r="M462" s="241" t="s">
        <v>2</v>
      </c>
      <c r="N462" s="167">
        <v>0</v>
      </c>
      <c r="O462" s="167">
        <v>0</v>
      </c>
      <c r="P462" s="63">
        <v>0</v>
      </c>
      <c r="Q462" s="283"/>
      <c r="R462" s="280"/>
    </row>
    <row r="463" spans="1:20" ht="72" x14ac:dyDescent="0.25">
      <c r="A463" s="210" t="s">
        <v>1025</v>
      </c>
      <c r="B463" s="19" t="s">
        <v>1036</v>
      </c>
      <c r="C463" s="19" t="s">
        <v>1037</v>
      </c>
      <c r="D463" s="21" t="s">
        <v>1038</v>
      </c>
      <c r="E463" s="25">
        <v>44279</v>
      </c>
      <c r="F463" s="241">
        <v>30000000</v>
      </c>
      <c r="G463" s="63" t="s">
        <v>973</v>
      </c>
      <c r="H463" s="25">
        <v>44561</v>
      </c>
      <c r="I463" s="21" t="s">
        <v>1</v>
      </c>
      <c r="J463" s="21" t="s">
        <v>360</v>
      </c>
      <c r="K463" s="144">
        <f>+L463/F463</f>
        <v>4.7203333333333333E-2</v>
      </c>
      <c r="L463" s="241">
        <v>1416100</v>
      </c>
      <c r="M463" s="241">
        <f>+F463-L463</f>
        <v>28583900</v>
      </c>
      <c r="N463" s="166">
        <v>0</v>
      </c>
      <c r="O463" s="166">
        <v>0</v>
      </c>
      <c r="P463" s="63">
        <v>0</v>
      </c>
      <c r="R463" s="280"/>
      <c r="S463" s="282"/>
      <c r="T463" s="282"/>
    </row>
    <row r="464" spans="1:20" ht="90" x14ac:dyDescent="0.25">
      <c r="A464" s="221" t="s">
        <v>1039</v>
      </c>
      <c r="B464" s="86" t="s">
        <v>1040</v>
      </c>
      <c r="C464" s="86" t="s">
        <v>1041</v>
      </c>
      <c r="D464" s="221" t="s">
        <v>1042</v>
      </c>
      <c r="E464" s="53">
        <v>44280</v>
      </c>
      <c r="F464" s="240">
        <v>157440332</v>
      </c>
      <c r="G464" s="64" t="s">
        <v>973</v>
      </c>
      <c r="H464" s="53">
        <v>44645</v>
      </c>
      <c r="I464" s="52" t="s">
        <v>1</v>
      </c>
      <c r="J464" s="52" t="s">
        <v>11</v>
      </c>
      <c r="K464" s="142">
        <f>+L464/F464</f>
        <v>1</v>
      </c>
      <c r="L464" s="240">
        <v>157440332</v>
      </c>
      <c r="M464" s="240">
        <f>+F464-L464</f>
        <v>0</v>
      </c>
      <c r="N464" s="168">
        <v>0</v>
      </c>
      <c r="O464" s="168">
        <v>0</v>
      </c>
      <c r="P464" s="64">
        <v>0</v>
      </c>
      <c r="R464" s="280"/>
      <c r="S464" s="282"/>
      <c r="T464" s="282"/>
    </row>
    <row r="465" spans="1:20" ht="36" x14ac:dyDescent="0.25">
      <c r="A465" s="221" t="s">
        <v>1039</v>
      </c>
      <c r="B465" s="86" t="s">
        <v>1043</v>
      </c>
      <c r="C465" s="86" t="s">
        <v>1044</v>
      </c>
      <c r="D465" s="221" t="s">
        <v>1045</v>
      </c>
      <c r="E465" s="53">
        <v>44280</v>
      </c>
      <c r="F465" s="240">
        <v>894091526</v>
      </c>
      <c r="G465" s="64" t="s">
        <v>973</v>
      </c>
      <c r="H465" s="53">
        <v>44645</v>
      </c>
      <c r="I465" s="52" t="s">
        <v>514</v>
      </c>
      <c r="J465" s="52" t="s">
        <v>11</v>
      </c>
      <c r="K465" s="142">
        <f>+L465/(F465+P465)</f>
        <v>0.99999999889023761</v>
      </c>
      <c r="L465" s="251">
        <v>901093808</v>
      </c>
      <c r="M465" s="240">
        <f>+F465+P465-L465</f>
        <v>1</v>
      </c>
      <c r="N465" s="168">
        <v>0</v>
      </c>
      <c r="O465" s="168">
        <v>0</v>
      </c>
      <c r="P465" s="64">
        <v>7002283</v>
      </c>
      <c r="R465" s="280"/>
      <c r="S465" s="282"/>
    </row>
    <row r="466" spans="1:20" ht="36" x14ac:dyDescent="0.25">
      <c r="A466" s="210" t="s">
        <v>1025</v>
      </c>
      <c r="B466" s="19" t="s">
        <v>1060</v>
      </c>
      <c r="C466" s="19" t="s">
        <v>1061</v>
      </c>
      <c r="D466" s="210" t="s">
        <v>1062</v>
      </c>
      <c r="E466" s="9">
        <v>44292</v>
      </c>
      <c r="F466" s="241">
        <v>19380000</v>
      </c>
      <c r="G466" s="63" t="s">
        <v>973</v>
      </c>
      <c r="H466" s="9">
        <v>44352</v>
      </c>
      <c r="I466" s="1" t="s">
        <v>1</v>
      </c>
      <c r="J466" s="1" t="s">
        <v>436</v>
      </c>
      <c r="K466" s="144">
        <f>+L466/F466</f>
        <v>1</v>
      </c>
      <c r="L466" s="241">
        <v>19380000</v>
      </c>
      <c r="M466" s="241">
        <f>+F466-L466</f>
        <v>0</v>
      </c>
      <c r="N466" s="169">
        <v>0</v>
      </c>
      <c r="O466" s="169">
        <v>0</v>
      </c>
      <c r="P466" s="63">
        <v>0</v>
      </c>
      <c r="R466" s="280"/>
      <c r="S466" s="282"/>
      <c r="T466" s="282"/>
    </row>
    <row r="467" spans="1:20" ht="108" x14ac:dyDescent="0.25">
      <c r="A467" s="217" t="s">
        <v>6</v>
      </c>
      <c r="B467" s="17" t="s">
        <v>1046</v>
      </c>
      <c r="C467" s="17" t="s">
        <v>1047</v>
      </c>
      <c r="D467" s="217" t="s">
        <v>1048</v>
      </c>
      <c r="E467" s="24">
        <v>44280</v>
      </c>
      <c r="F467" s="242">
        <v>40674090</v>
      </c>
      <c r="G467" s="65" t="s">
        <v>973</v>
      </c>
      <c r="H467" s="24">
        <f>_xlfn.XLOOKUP(B467,'[1]CONTRATOS '!$B$2:$B$679,'[1]CONTRATOS '!$AP$2:$AP$679)</f>
        <v>44561</v>
      </c>
      <c r="I467" s="23" t="s">
        <v>1</v>
      </c>
      <c r="J467" s="23" t="s">
        <v>45</v>
      </c>
      <c r="K467" s="146">
        <f>+L467/(F467+P467)</f>
        <v>0.89010988524679002</v>
      </c>
      <c r="L467" s="242">
        <v>52295266</v>
      </c>
      <c r="M467" s="242">
        <f>+F467+P467-L467</f>
        <v>6456206</v>
      </c>
      <c r="N467" s="170">
        <v>0</v>
      </c>
      <c r="O467" s="170">
        <v>0</v>
      </c>
      <c r="P467" s="65">
        <v>18077382</v>
      </c>
      <c r="R467" s="280"/>
      <c r="S467" s="282"/>
      <c r="T467" s="282"/>
    </row>
    <row r="468" spans="1:20" ht="108" x14ac:dyDescent="0.25">
      <c r="A468" s="217" t="s">
        <v>6</v>
      </c>
      <c r="B468" s="17" t="s">
        <v>1049</v>
      </c>
      <c r="C468" s="17" t="s">
        <v>1050</v>
      </c>
      <c r="D468" s="217" t="s">
        <v>1051</v>
      </c>
      <c r="E468" s="24">
        <v>44280</v>
      </c>
      <c r="F468" s="242">
        <v>40674090</v>
      </c>
      <c r="G468" s="65" t="s">
        <v>973</v>
      </c>
      <c r="H468" s="24">
        <f>_xlfn.XLOOKUP(B468,'[1]CONTRATOS '!$B$2:$B$679,'[1]CONTRATOS '!$AP$2:$AP$679)</f>
        <v>44561</v>
      </c>
      <c r="I468" s="23" t="s">
        <v>1</v>
      </c>
      <c r="J468" s="23" t="s">
        <v>45</v>
      </c>
      <c r="K468" s="146">
        <f>+L468/(F468+P468)</f>
        <v>0.89010988524679002</v>
      </c>
      <c r="L468" s="242">
        <v>52295266</v>
      </c>
      <c r="M468" s="242">
        <f>+F468+P468-L468</f>
        <v>6456206</v>
      </c>
      <c r="N468" s="170">
        <v>0</v>
      </c>
      <c r="O468" s="170">
        <v>0</v>
      </c>
      <c r="P468" s="65">
        <v>18077382</v>
      </c>
      <c r="R468" s="280"/>
      <c r="S468" s="282"/>
      <c r="T468" s="282"/>
    </row>
    <row r="469" spans="1:20" ht="108" x14ac:dyDescent="0.25">
      <c r="A469" s="217" t="s">
        <v>6</v>
      </c>
      <c r="B469" s="17" t="s">
        <v>1052</v>
      </c>
      <c r="C469" s="17" t="s">
        <v>1053</v>
      </c>
      <c r="D469" s="217" t="s">
        <v>1051</v>
      </c>
      <c r="E469" s="24">
        <v>44281</v>
      </c>
      <c r="F469" s="242">
        <v>50400513</v>
      </c>
      <c r="G469" s="65" t="s">
        <v>973</v>
      </c>
      <c r="H469" s="24">
        <f>_xlfn.XLOOKUP(B469,'[1]CONTRATOS '!$B$2:$B$679,'[1]CONTRATOS '!$AP$2:$AP$679)</f>
        <v>44561</v>
      </c>
      <c r="I469" s="23" t="s">
        <v>1</v>
      </c>
      <c r="J469" s="23" t="s">
        <v>45</v>
      </c>
      <c r="K469" s="146">
        <f>+L469/(F469+P469)</f>
        <v>0.89010988829853321</v>
      </c>
      <c r="L469" s="242">
        <v>64800663</v>
      </c>
      <c r="M469" s="242">
        <f>+F469+P469-L469</f>
        <v>8000082</v>
      </c>
      <c r="N469" s="170">
        <v>0</v>
      </c>
      <c r="O469" s="170">
        <v>0</v>
      </c>
      <c r="P469" s="65">
        <v>22400232</v>
      </c>
      <c r="R469" s="280"/>
      <c r="S469" s="282"/>
      <c r="T469" s="282"/>
    </row>
    <row r="470" spans="1:20" ht="126" x14ac:dyDescent="0.25">
      <c r="A470" s="217" t="s">
        <v>6</v>
      </c>
      <c r="B470" s="17" t="s">
        <v>1054</v>
      </c>
      <c r="C470" s="17" t="s">
        <v>1055</v>
      </c>
      <c r="D470" s="217" t="s">
        <v>1056</v>
      </c>
      <c r="E470" s="24">
        <v>44281</v>
      </c>
      <c r="F470" s="242">
        <v>50400513</v>
      </c>
      <c r="G470" s="65" t="s">
        <v>973</v>
      </c>
      <c r="H470" s="24">
        <f>_xlfn.XLOOKUP(B470,'[1]CONTRATOS '!$B$2:$B$679,'[1]CONTRATOS '!$AP$2:$AP$679)</f>
        <v>44561</v>
      </c>
      <c r="I470" s="23" t="s">
        <v>1</v>
      </c>
      <c r="J470" s="23" t="s">
        <v>45</v>
      </c>
      <c r="K470" s="146">
        <f>+L470/(F470+P470)</f>
        <v>0.89010988829853321</v>
      </c>
      <c r="L470" s="242">
        <v>64800663</v>
      </c>
      <c r="M470" s="242">
        <f>+F470+P470-L470</f>
        <v>8000082</v>
      </c>
      <c r="N470" s="170">
        <v>0</v>
      </c>
      <c r="O470" s="170">
        <v>0</v>
      </c>
      <c r="P470" s="65">
        <v>22400232</v>
      </c>
      <c r="R470" s="280"/>
      <c r="S470" s="282"/>
      <c r="T470" s="282"/>
    </row>
    <row r="471" spans="1:20" ht="108" x14ac:dyDescent="0.25">
      <c r="A471" s="217" t="s">
        <v>6</v>
      </c>
      <c r="B471" s="17" t="s">
        <v>1057</v>
      </c>
      <c r="C471" s="17" t="s">
        <v>1058</v>
      </c>
      <c r="D471" s="217" t="s">
        <v>1059</v>
      </c>
      <c r="E471" s="24">
        <v>44285</v>
      </c>
      <c r="F471" s="242">
        <v>17103669685</v>
      </c>
      <c r="G471" s="65">
        <v>27217964</v>
      </c>
      <c r="H471" s="24">
        <v>44486</v>
      </c>
      <c r="I471" s="23" t="s">
        <v>1</v>
      </c>
      <c r="J471" s="23" t="s">
        <v>45</v>
      </c>
      <c r="K471" s="146">
        <f>+L471/(F471-G471)</f>
        <v>0.90502541147084259</v>
      </c>
      <c r="L471" s="242">
        <v>15454622745.260002</v>
      </c>
      <c r="M471" s="242">
        <f>+F471-G471-L471</f>
        <v>1621828975.7399979</v>
      </c>
      <c r="N471" s="170">
        <v>0</v>
      </c>
      <c r="O471" s="170">
        <v>0</v>
      </c>
      <c r="P471" s="65">
        <v>0</v>
      </c>
      <c r="R471" s="280"/>
      <c r="S471" s="282"/>
      <c r="T471" s="282"/>
    </row>
    <row r="472" spans="1:20" ht="90" x14ac:dyDescent="0.25">
      <c r="A472" s="217" t="s">
        <v>6</v>
      </c>
      <c r="B472" s="17" t="s">
        <v>1063</v>
      </c>
      <c r="C472" s="17" t="s">
        <v>1064</v>
      </c>
      <c r="D472" s="217" t="s">
        <v>1065</v>
      </c>
      <c r="E472" s="18">
        <v>44301</v>
      </c>
      <c r="F472" s="242">
        <v>46933804</v>
      </c>
      <c r="G472" s="65" t="s">
        <v>973</v>
      </c>
      <c r="H472" s="18">
        <f>_xlfn.XLOOKUP(B472,'[1]CONTRATOS '!$B$2:$B$679,'[1]CONTRATOS '!$AP$2:$AP$679)</f>
        <v>44561</v>
      </c>
      <c r="I472" s="7" t="s">
        <v>1</v>
      </c>
      <c r="J472" s="7" t="s">
        <v>45</v>
      </c>
      <c r="K472" s="146">
        <f>+L472/(F472+P472)</f>
        <v>0.8809523724490661</v>
      </c>
      <c r="L472" s="242">
        <v>59200602</v>
      </c>
      <c r="M472" s="242">
        <f>+F472+P472-L472</f>
        <v>8000082</v>
      </c>
      <c r="N472" s="171">
        <v>0</v>
      </c>
      <c r="O472" s="171">
        <v>0</v>
      </c>
      <c r="P472" s="65">
        <v>20266880</v>
      </c>
      <c r="R472" s="280"/>
      <c r="S472" s="282"/>
      <c r="T472" s="282"/>
    </row>
    <row r="473" spans="1:20" ht="54" x14ac:dyDescent="0.25">
      <c r="A473" s="221" t="s">
        <v>6</v>
      </c>
      <c r="B473" s="86" t="s">
        <v>1066</v>
      </c>
      <c r="C473" s="86" t="s">
        <v>1067</v>
      </c>
      <c r="D473" s="221" t="s">
        <v>1068</v>
      </c>
      <c r="E473" s="89">
        <v>44301</v>
      </c>
      <c r="F473" s="240">
        <v>76475000</v>
      </c>
      <c r="G473" s="64" t="s">
        <v>973</v>
      </c>
      <c r="H473" s="89">
        <v>44561</v>
      </c>
      <c r="I473" s="51" t="s">
        <v>514</v>
      </c>
      <c r="J473" s="51" t="s">
        <v>436</v>
      </c>
      <c r="K473" s="142">
        <f>+L473/(F473+P473)</f>
        <v>0.79126204153778168</v>
      </c>
      <c r="L473" s="251">
        <v>89531300</v>
      </c>
      <c r="M473" s="240">
        <f>+F473+P473-L473</f>
        <v>23618700</v>
      </c>
      <c r="N473" s="172">
        <v>1</v>
      </c>
      <c r="O473" s="172">
        <v>0</v>
      </c>
      <c r="P473" s="64">
        <v>36675000</v>
      </c>
      <c r="R473" s="280"/>
      <c r="S473" s="282"/>
    </row>
    <row r="474" spans="1:20" ht="126" x14ac:dyDescent="0.25">
      <c r="A474" s="210" t="s">
        <v>6</v>
      </c>
      <c r="B474" s="19" t="s">
        <v>1069</v>
      </c>
      <c r="C474" s="19" t="s">
        <v>1070</v>
      </c>
      <c r="D474" s="210" t="s">
        <v>1071</v>
      </c>
      <c r="E474" s="20">
        <v>44295</v>
      </c>
      <c r="F474" s="241">
        <v>29642387</v>
      </c>
      <c r="G474" s="63" t="s">
        <v>973</v>
      </c>
      <c r="H474" s="20">
        <f>_xlfn.XLOOKUP(B474,'[1]CONTRATOS '!$B$2:$B$679,'[1]CONTRATOS '!$AP$2:$AP$679)</f>
        <v>44561</v>
      </c>
      <c r="I474" s="1" t="s">
        <v>1</v>
      </c>
      <c r="J474" s="1" t="s">
        <v>463</v>
      </c>
      <c r="K474" s="144">
        <f>+L474/(F474+P474)</f>
        <v>0.88416984549034805</v>
      </c>
      <c r="L474" s="241">
        <v>38568799</v>
      </c>
      <c r="M474" s="241">
        <f>+F474+P474-L474</f>
        <v>5052683</v>
      </c>
      <c r="N474" s="169">
        <v>0</v>
      </c>
      <c r="O474" s="169">
        <v>0</v>
      </c>
      <c r="P474" s="63">
        <v>13979095</v>
      </c>
      <c r="R474" s="280"/>
      <c r="S474" s="282"/>
      <c r="T474" s="282"/>
    </row>
    <row r="475" spans="1:20" ht="126" x14ac:dyDescent="0.25">
      <c r="A475" s="210" t="s">
        <v>6</v>
      </c>
      <c r="B475" s="19" t="s">
        <v>1072</v>
      </c>
      <c r="C475" s="19" t="s">
        <v>1073</v>
      </c>
      <c r="D475" s="210" t="s">
        <v>1074</v>
      </c>
      <c r="E475" s="20">
        <v>44295</v>
      </c>
      <c r="F475" s="241">
        <v>46933804</v>
      </c>
      <c r="G475" s="63" t="s">
        <v>973</v>
      </c>
      <c r="H475" s="20">
        <f>_xlfn.XLOOKUP(B475,'[1]CONTRATOS '!$B$2:$B$679,'[1]CONTRATOS '!$AP$2:$AP$679)</f>
        <v>44469</v>
      </c>
      <c r="I475" s="1" t="s">
        <v>1</v>
      </c>
      <c r="J475" s="1" t="s">
        <v>463</v>
      </c>
      <c r="K475" s="144">
        <f>+L475/F475</f>
        <v>9.0908974691248118E-2</v>
      </c>
      <c r="L475" s="241">
        <v>4266704</v>
      </c>
      <c r="M475" s="241">
        <f>+F475-L475</f>
        <v>42667100</v>
      </c>
      <c r="N475" s="169">
        <v>0</v>
      </c>
      <c r="O475" s="169">
        <v>0</v>
      </c>
      <c r="P475" s="63">
        <v>0</v>
      </c>
      <c r="R475" s="280"/>
      <c r="S475" s="282"/>
      <c r="T475" s="282"/>
    </row>
    <row r="476" spans="1:20" ht="90" x14ac:dyDescent="0.25">
      <c r="A476" s="277" t="s">
        <v>6</v>
      </c>
      <c r="B476" s="135" t="s">
        <v>1075</v>
      </c>
      <c r="C476" s="135" t="s">
        <v>1076</v>
      </c>
      <c r="D476" s="277" t="s">
        <v>1077</v>
      </c>
      <c r="E476" s="2">
        <v>44309</v>
      </c>
      <c r="F476" s="245">
        <v>56036449</v>
      </c>
      <c r="G476" s="71" t="s">
        <v>973</v>
      </c>
      <c r="H476" s="2">
        <f>_xlfn.XLOOKUP(B476,'[1]CONTRATOS '!$B$2:$B$679,'[1]CONTRATOS '!$AP$2:$AP$679)</f>
        <v>44561</v>
      </c>
      <c r="I476" s="8" t="s">
        <v>1</v>
      </c>
      <c r="J476" s="8" t="s">
        <v>121</v>
      </c>
      <c r="K476" s="152">
        <f>+L476/(F476+P476)</f>
        <v>0.87755101513254763</v>
      </c>
      <c r="L476" s="245">
        <v>71288987</v>
      </c>
      <c r="M476" s="245">
        <f>+F476+P476-L476</f>
        <v>9947301</v>
      </c>
      <c r="N476" s="173">
        <v>0</v>
      </c>
      <c r="O476" s="173">
        <v>0</v>
      </c>
      <c r="P476" s="71">
        <v>25199839</v>
      </c>
      <c r="R476" s="280"/>
      <c r="S476" s="282"/>
      <c r="T476" s="282"/>
    </row>
    <row r="477" spans="1:20" ht="36" x14ac:dyDescent="0.25">
      <c r="A477" s="210" t="s">
        <v>1025</v>
      </c>
      <c r="B477" s="19" t="s">
        <v>1078</v>
      </c>
      <c r="C477" s="19" t="s">
        <v>1079</v>
      </c>
      <c r="D477" s="210" t="s">
        <v>1080</v>
      </c>
      <c r="E477" s="20">
        <v>44303</v>
      </c>
      <c r="F477" s="241">
        <v>7455767</v>
      </c>
      <c r="G477" s="63" t="s">
        <v>973</v>
      </c>
      <c r="H477" s="20">
        <v>44377</v>
      </c>
      <c r="I477" s="1" t="s">
        <v>1</v>
      </c>
      <c r="J477" s="1" t="s">
        <v>436</v>
      </c>
      <c r="K477" s="144">
        <f>+L477/F477</f>
        <v>1</v>
      </c>
      <c r="L477" s="241">
        <v>7455767</v>
      </c>
      <c r="M477" s="241">
        <f>+F477-L477</f>
        <v>0</v>
      </c>
      <c r="N477" s="169">
        <v>0</v>
      </c>
      <c r="O477" s="169">
        <v>0</v>
      </c>
      <c r="P477" s="63">
        <v>0</v>
      </c>
      <c r="R477" s="280"/>
      <c r="S477" s="282"/>
      <c r="T477" s="282"/>
    </row>
    <row r="478" spans="1:20" ht="90" x14ac:dyDescent="0.25">
      <c r="A478" s="210" t="s">
        <v>6</v>
      </c>
      <c r="B478" s="19" t="s">
        <v>1081</v>
      </c>
      <c r="C478" s="19" t="s">
        <v>1082</v>
      </c>
      <c r="D478" s="210" t="s">
        <v>1083</v>
      </c>
      <c r="E478" s="20">
        <v>44305</v>
      </c>
      <c r="F478" s="241">
        <v>38596875</v>
      </c>
      <c r="G478" s="63" t="s">
        <v>973</v>
      </c>
      <c r="H478" s="20">
        <f>_xlfn.XLOOKUP(B478,'[1]CONTRATOS '!$B$2:$B$679,'[1]CONTRATOS '!$AP$2:$AP$679)</f>
        <v>44530</v>
      </c>
      <c r="I478" s="1" t="s">
        <v>1</v>
      </c>
      <c r="J478" s="1" t="s">
        <v>11</v>
      </c>
      <c r="K478" s="144">
        <f>+L478/(F478+P478)</f>
        <v>1</v>
      </c>
      <c r="L478" s="241">
        <v>51696425</v>
      </c>
      <c r="M478" s="241">
        <f>+F478+P478-L478</f>
        <v>0</v>
      </c>
      <c r="N478" s="169">
        <v>0</v>
      </c>
      <c r="O478" s="169">
        <v>0</v>
      </c>
      <c r="P478" s="63">
        <v>13099550</v>
      </c>
      <c r="R478" s="280"/>
      <c r="S478" s="282"/>
      <c r="T478" s="282"/>
    </row>
    <row r="479" spans="1:20" ht="90" x14ac:dyDescent="0.25">
      <c r="A479" s="277" t="s">
        <v>6</v>
      </c>
      <c r="B479" s="135" t="s">
        <v>1111</v>
      </c>
      <c r="C479" s="135" t="s">
        <v>1127</v>
      </c>
      <c r="D479" s="277" t="s">
        <v>1141</v>
      </c>
      <c r="E479" s="2">
        <v>44335</v>
      </c>
      <c r="F479" s="245">
        <v>37867046</v>
      </c>
      <c r="G479" s="71" t="s">
        <v>973</v>
      </c>
      <c r="H479" s="2">
        <f>_xlfn.XLOOKUP(B479,'[1]CONTRATOS '!$B$2:$B$679,'[1]CONTRATOS '!$AP$2:$AP$679)</f>
        <v>44469</v>
      </c>
      <c r="I479" s="8" t="s">
        <v>1</v>
      </c>
      <c r="J479" s="8" t="s">
        <v>121</v>
      </c>
      <c r="K479" s="152">
        <f>+L479/F479</f>
        <v>0.90140857567817678</v>
      </c>
      <c r="L479" s="245">
        <v>34133680</v>
      </c>
      <c r="M479" s="245">
        <f>+F479-L479</f>
        <v>3733366</v>
      </c>
      <c r="N479" s="173">
        <v>0</v>
      </c>
      <c r="O479" s="173">
        <v>0</v>
      </c>
      <c r="P479" s="71">
        <v>0</v>
      </c>
      <c r="R479" s="280"/>
      <c r="S479" s="282"/>
      <c r="T479" s="282"/>
    </row>
    <row r="480" spans="1:20" ht="72" x14ac:dyDescent="0.25">
      <c r="A480" s="221" t="s">
        <v>1025</v>
      </c>
      <c r="B480" s="86" t="s">
        <v>1084</v>
      </c>
      <c r="C480" s="86" t="s">
        <v>1085</v>
      </c>
      <c r="D480" s="221" t="s">
        <v>1086</v>
      </c>
      <c r="E480" s="89">
        <v>44305</v>
      </c>
      <c r="F480" s="240">
        <v>24260925</v>
      </c>
      <c r="G480" s="64" t="s">
        <v>973</v>
      </c>
      <c r="H480" s="89">
        <v>44561</v>
      </c>
      <c r="I480" s="51" t="s">
        <v>514</v>
      </c>
      <c r="J480" s="51" t="s">
        <v>11</v>
      </c>
      <c r="K480" s="142">
        <f>+L480/F480</f>
        <v>0.92294897577070956</v>
      </c>
      <c r="L480" s="251">
        <v>22391595.880000003</v>
      </c>
      <c r="M480" s="240">
        <f>+F480-L480</f>
        <v>1869329.1199999973</v>
      </c>
      <c r="N480" s="172">
        <v>0</v>
      </c>
      <c r="O480" s="172">
        <v>0</v>
      </c>
      <c r="P480" s="64">
        <v>0</v>
      </c>
      <c r="R480" s="280"/>
      <c r="S480" s="282"/>
    </row>
    <row r="481" spans="1:20" ht="122.25" customHeight="1" x14ac:dyDescent="0.25">
      <c r="A481" s="276" t="s">
        <v>6</v>
      </c>
      <c r="B481" s="134" t="s">
        <v>1087</v>
      </c>
      <c r="C481" s="134" t="s">
        <v>1088</v>
      </c>
      <c r="D481" s="276" t="s">
        <v>1089</v>
      </c>
      <c r="E481" s="16">
        <v>44307</v>
      </c>
      <c r="F481" s="239">
        <v>39532555</v>
      </c>
      <c r="G481" s="62" t="s">
        <v>973</v>
      </c>
      <c r="H481" s="16">
        <f>_xlfn.XLOOKUP(B481,'[1]CONTRATOS '!$B$2:$B$679,'[1]CONTRATOS '!$AP$2:$AP$679)</f>
        <v>44561</v>
      </c>
      <c r="I481" s="6" t="s">
        <v>1</v>
      </c>
      <c r="J481" s="6" t="s">
        <v>30</v>
      </c>
      <c r="K481" s="140">
        <f>+L481/(F481+P481)</f>
        <v>0.87903224972367922</v>
      </c>
      <c r="L481" s="239">
        <v>50994665</v>
      </c>
      <c r="M481" s="239">
        <f>+F481+P481-L481</f>
        <v>7017615</v>
      </c>
      <c r="N481" s="174">
        <v>0</v>
      </c>
      <c r="O481" s="174">
        <v>0</v>
      </c>
      <c r="P481" s="62">
        <v>18479725</v>
      </c>
      <c r="R481" s="280"/>
      <c r="S481" s="282"/>
      <c r="T481" s="282"/>
    </row>
    <row r="482" spans="1:20" ht="180" x14ac:dyDescent="0.25">
      <c r="A482" s="210" t="s">
        <v>6</v>
      </c>
      <c r="B482" s="19" t="s">
        <v>1090</v>
      </c>
      <c r="C482" s="19" t="s">
        <v>1091</v>
      </c>
      <c r="D482" s="210" t="s">
        <v>1092</v>
      </c>
      <c r="E482" s="20">
        <v>44309</v>
      </c>
      <c r="F482" s="241">
        <v>28295011</v>
      </c>
      <c r="G482" s="63" t="s">
        <v>973</v>
      </c>
      <c r="H482" s="20">
        <f>_xlfn.XLOOKUP(B482,'[1]CONTRATOS '!$B$2:$B$679,'[1]CONTRATOS '!$AP$2:$AP$679)</f>
        <v>44561</v>
      </c>
      <c r="I482" s="19" t="s">
        <v>1</v>
      </c>
      <c r="J482" s="218" t="s">
        <v>601</v>
      </c>
      <c r="K482" s="157">
        <f>+L482/(F482+P482)</f>
        <v>0.87447691811637784</v>
      </c>
      <c r="L482" s="248">
        <v>35200336</v>
      </c>
      <c r="M482" s="248">
        <f>+F482+P482-L482</f>
        <v>5052683</v>
      </c>
      <c r="N482" s="293">
        <v>0</v>
      </c>
      <c r="O482" s="293">
        <v>0</v>
      </c>
      <c r="P482" s="294">
        <v>11958008</v>
      </c>
      <c r="R482" s="280"/>
      <c r="S482" s="282"/>
      <c r="T482" s="282"/>
    </row>
    <row r="483" spans="1:20" ht="54" x14ac:dyDescent="0.25">
      <c r="A483" s="210" t="s">
        <v>6</v>
      </c>
      <c r="B483" s="19" t="s">
        <v>1112</v>
      </c>
      <c r="C483" s="19" t="s">
        <v>1128</v>
      </c>
      <c r="D483" s="210" t="s">
        <v>597</v>
      </c>
      <c r="E483" s="20">
        <v>44320</v>
      </c>
      <c r="F483" s="241">
        <v>27836522</v>
      </c>
      <c r="G483" s="63" t="s">
        <v>2</v>
      </c>
      <c r="H483" s="20">
        <v>44561</v>
      </c>
      <c r="I483" s="19" t="s">
        <v>1</v>
      </c>
      <c r="J483" s="218" t="s">
        <v>110</v>
      </c>
      <c r="K483" s="144">
        <f>+L483/F483</f>
        <v>0.8655462058083262</v>
      </c>
      <c r="L483" s="248">
        <v>24093796</v>
      </c>
      <c r="M483" s="241">
        <f>+F483-L483</f>
        <v>3742726</v>
      </c>
      <c r="N483" s="145">
        <v>0</v>
      </c>
      <c r="O483" s="145">
        <v>0</v>
      </c>
      <c r="P483" s="63">
        <v>0</v>
      </c>
      <c r="R483" s="280"/>
      <c r="S483" s="282"/>
      <c r="T483" s="282"/>
    </row>
    <row r="484" spans="1:20" ht="36" x14ac:dyDescent="0.25">
      <c r="A484" s="221" t="s">
        <v>6</v>
      </c>
      <c r="B484" s="86" t="s">
        <v>1093</v>
      </c>
      <c r="C484" s="86" t="s">
        <v>1094</v>
      </c>
      <c r="D484" s="221" t="s">
        <v>1095</v>
      </c>
      <c r="E484" s="89">
        <v>44316</v>
      </c>
      <c r="F484" s="240">
        <v>107391091</v>
      </c>
      <c r="G484" s="64" t="s">
        <v>973</v>
      </c>
      <c r="H484" s="89">
        <v>44352</v>
      </c>
      <c r="I484" s="86" t="s">
        <v>514</v>
      </c>
      <c r="J484" s="86" t="s">
        <v>436</v>
      </c>
      <c r="K484" s="142">
        <f>+L484/F484</f>
        <v>1</v>
      </c>
      <c r="L484" s="251">
        <v>107391091</v>
      </c>
      <c r="M484" s="240">
        <f>+F484-L484</f>
        <v>0</v>
      </c>
      <c r="N484" s="143">
        <v>0</v>
      </c>
      <c r="O484" s="143">
        <v>0</v>
      </c>
      <c r="P484" s="64">
        <v>0</v>
      </c>
      <c r="R484" s="280"/>
      <c r="S484" s="282"/>
    </row>
    <row r="485" spans="1:20" ht="90" x14ac:dyDescent="0.25">
      <c r="A485" s="210" t="s">
        <v>6</v>
      </c>
      <c r="B485" s="19" t="s">
        <v>1113</v>
      </c>
      <c r="C485" s="19" t="s">
        <v>1129</v>
      </c>
      <c r="D485" s="210" t="s">
        <v>1142</v>
      </c>
      <c r="E485" s="20">
        <v>44319</v>
      </c>
      <c r="F485" s="241">
        <v>63733314</v>
      </c>
      <c r="G485" s="63" t="s">
        <v>2</v>
      </c>
      <c r="H485" s="20">
        <f>_xlfn.XLOOKUP(B485,'[1]CONTRATOS '!$B$2:$B$679,'[1]CONTRATOS '!$AP$2:$AP$679)</f>
        <v>44561</v>
      </c>
      <c r="I485" s="19" t="s">
        <v>1</v>
      </c>
      <c r="J485" s="19" t="s">
        <v>63</v>
      </c>
      <c r="K485" s="144">
        <f>+L485/F485</f>
        <v>0.87029285814323099</v>
      </c>
      <c r="L485" s="241">
        <v>55466648</v>
      </c>
      <c r="M485" s="241">
        <f>+F485-L485</f>
        <v>8266666</v>
      </c>
      <c r="N485" s="145">
        <v>0</v>
      </c>
      <c r="O485" s="145">
        <v>0</v>
      </c>
      <c r="P485" s="63">
        <v>0</v>
      </c>
      <c r="R485" s="280"/>
      <c r="S485" s="282"/>
      <c r="T485" s="282"/>
    </row>
    <row r="486" spans="1:20" ht="90" x14ac:dyDescent="0.25">
      <c r="A486" s="210" t="s">
        <v>6</v>
      </c>
      <c r="B486" s="19" t="s">
        <v>1114</v>
      </c>
      <c r="C486" s="19" t="s">
        <v>1130</v>
      </c>
      <c r="D486" s="210" t="s">
        <v>1143</v>
      </c>
      <c r="E486" s="20">
        <v>44322</v>
      </c>
      <c r="F486" s="241">
        <v>72000000</v>
      </c>
      <c r="G486" s="63" t="s">
        <v>2</v>
      </c>
      <c r="H486" s="20">
        <v>44561</v>
      </c>
      <c r="I486" s="19" t="s">
        <v>1</v>
      </c>
      <c r="J486" s="27" t="s">
        <v>1154</v>
      </c>
      <c r="K486" s="144">
        <f>+L486/F486</f>
        <v>0.84166666666666667</v>
      </c>
      <c r="L486" s="241">
        <v>60600000</v>
      </c>
      <c r="M486" s="241">
        <f>+F486-L486</f>
        <v>11400000</v>
      </c>
      <c r="N486" s="145">
        <v>0</v>
      </c>
      <c r="O486" s="145">
        <v>0</v>
      </c>
      <c r="P486" s="63">
        <v>0</v>
      </c>
      <c r="R486" s="280"/>
      <c r="S486" s="282"/>
      <c r="T486" s="282"/>
    </row>
    <row r="487" spans="1:20" ht="72" x14ac:dyDescent="0.25">
      <c r="A487" s="221" t="s">
        <v>6</v>
      </c>
      <c r="B487" s="86" t="s">
        <v>1115</v>
      </c>
      <c r="C487" s="86" t="s">
        <v>1131</v>
      </c>
      <c r="D487" s="221" t="s">
        <v>1144</v>
      </c>
      <c r="E487" s="89">
        <v>44334</v>
      </c>
      <c r="F487" s="240">
        <v>399995240</v>
      </c>
      <c r="G487" s="64" t="s">
        <v>2</v>
      </c>
      <c r="H487" s="89">
        <v>44561</v>
      </c>
      <c r="I487" s="86" t="s">
        <v>514</v>
      </c>
      <c r="J487" s="222" t="s">
        <v>490</v>
      </c>
      <c r="K487" s="142">
        <f>+L487/F487</f>
        <v>0.68006368775788428</v>
      </c>
      <c r="L487" s="240">
        <v>272022238</v>
      </c>
      <c r="M487" s="240">
        <f>+F487-L487</f>
        <v>127973002</v>
      </c>
      <c r="N487" s="143">
        <v>0</v>
      </c>
      <c r="O487" s="143">
        <v>0</v>
      </c>
      <c r="P487" s="64">
        <v>0</v>
      </c>
      <c r="R487" s="280"/>
      <c r="S487" s="282"/>
    </row>
    <row r="488" spans="1:20" ht="72" x14ac:dyDescent="0.25">
      <c r="A488" s="219" t="s">
        <v>6</v>
      </c>
      <c r="B488" s="86" t="s">
        <v>1116</v>
      </c>
      <c r="C488" s="86" t="s">
        <v>1132</v>
      </c>
      <c r="D488" s="221" t="s">
        <v>1145</v>
      </c>
      <c r="E488" s="89">
        <v>44328</v>
      </c>
      <c r="F488" s="256">
        <v>0</v>
      </c>
      <c r="G488" s="73" t="s">
        <v>2</v>
      </c>
      <c r="H488" s="89">
        <v>44561</v>
      </c>
      <c r="I488" s="86" t="s">
        <v>2</v>
      </c>
      <c r="J488" s="222" t="s">
        <v>11</v>
      </c>
      <c r="K488" s="175" t="s">
        <v>2</v>
      </c>
      <c r="L488" s="256" t="s">
        <v>2</v>
      </c>
      <c r="M488" s="256" t="s">
        <v>2</v>
      </c>
      <c r="N488" s="143">
        <v>0</v>
      </c>
      <c r="O488" s="143">
        <v>0</v>
      </c>
      <c r="P488" s="73">
        <v>0</v>
      </c>
      <c r="R488" s="280"/>
    </row>
    <row r="489" spans="1:20" ht="108" x14ac:dyDescent="0.25">
      <c r="A489" s="278" t="s">
        <v>6</v>
      </c>
      <c r="B489" s="136" t="s">
        <v>1117</v>
      </c>
      <c r="C489" s="136" t="s">
        <v>1133</v>
      </c>
      <c r="D489" s="278" t="s">
        <v>1146</v>
      </c>
      <c r="E489" s="22">
        <v>44328</v>
      </c>
      <c r="F489" s="246">
        <v>34620220</v>
      </c>
      <c r="G489" s="68" t="s">
        <v>2</v>
      </c>
      <c r="H489" s="22">
        <f>_xlfn.XLOOKUP(B489,'[1]CONTRATOS '!$B$2:$B$679,'[1]CONTRATOS '!$AP$2:$AP$679)</f>
        <v>44469</v>
      </c>
      <c r="I489" s="136" t="s">
        <v>1</v>
      </c>
      <c r="J489" s="224" t="s">
        <v>87</v>
      </c>
      <c r="K489" s="162">
        <f>+L489/F489</f>
        <v>0.93918929457987266</v>
      </c>
      <c r="L489" s="252">
        <v>32514940</v>
      </c>
      <c r="M489" s="252">
        <f>+F489-L489</f>
        <v>2105280</v>
      </c>
      <c r="N489" s="300">
        <v>0</v>
      </c>
      <c r="O489" s="300">
        <v>0</v>
      </c>
      <c r="P489" s="301">
        <v>0</v>
      </c>
      <c r="R489" s="280"/>
      <c r="S489" s="282"/>
      <c r="T489" s="282"/>
    </row>
    <row r="490" spans="1:20" ht="72" x14ac:dyDescent="0.25">
      <c r="A490" s="210" t="s">
        <v>6</v>
      </c>
      <c r="B490" s="19" t="s">
        <v>1118</v>
      </c>
      <c r="C490" s="19" t="s">
        <v>1134</v>
      </c>
      <c r="D490" s="210" t="s">
        <v>982</v>
      </c>
      <c r="E490" s="20">
        <v>44329</v>
      </c>
      <c r="F490" s="241">
        <v>24842346</v>
      </c>
      <c r="G490" s="63" t="s">
        <v>2</v>
      </c>
      <c r="H490" s="20">
        <v>44561</v>
      </c>
      <c r="I490" s="19" t="s">
        <v>1</v>
      </c>
      <c r="J490" s="19" t="s">
        <v>63</v>
      </c>
      <c r="K490" s="144">
        <f>+L490/F490</f>
        <v>0.82203395766245269</v>
      </c>
      <c r="L490" s="241">
        <v>20421252</v>
      </c>
      <c r="M490" s="241">
        <f>+F490-L490</f>
        <v>4421094</v>
      </c>
      <c r="N490" s="145">
        <v>0</v>
      </c>
      <c r="O490" s="145">
        <v>0</v>
      </c>
      <c r="P490" s="63">
        <v>0</v>
      </c>
      <c r="R490" s="280"/>
      <c r="S490" s="282"/>
      <c r="T490" s="282"/>
    </row>
    <row r="491" spans="1:20" ht="54" x14ac:dyDescent="0.25">
      <c r="A491" s="277" t="s">
        <v>6</v>
      </c>
      <c r="B491" s="135" t="s">
        <v>1119</v>
      </c>
      <c r="C491" s="135" t="s">
        <v>1135</v>
      </c>
      <c r="D491" s="277" t="s">
        <v>1147</v>
      </c>
      <c r="E491" s="2">
        <v>44344</v>
      </c>
      <c r="F491" s="245">
        <v>16491384</v>
      </c>
      <c r="G491" s="71" t="s">
        <v>2</v>
      </c>
      <c r="H491" s="2">
        <f>_xlfn.XLOOKUP(B491,'[1]CONTRATOS '!$B$2:$B$679,'[1]CONTRATOS '!$AP$2:$AP$679)</f>
        <v>44561</v>
      </c>
      <c r="I491" s="8" t="s">
        <v>1</v>
      </c>
      <c r="J491" s="8" t="s">
        <v>121</v>
      </c>
      <c r="K491" s="152">
        <f>+L491/(F491+P491)</f>
        <v>0.8522167201366504</v>
      </c>
      <c r="L491" s="245">
        <v>20234110</v>
      </c>
      <c r="M491" s="245">
        <f>+F491+P491-L491</f>
        <v>3508806</v>
      </c>
      <c r="N491" s="173">
        <v>0</v>
      </c>
      <c r="O491" s="173">
        <v>0</v>
      </c>
      <c r="P491" s="71">
        <v>7251532</v>
      </c>
      <c r="R491" s="280"/>
      <c r="S491" s="282"/>
      <c r="T491" s="282"/>
    </row>
    <row r="492" spans="1:20" ht="72" x14ac:dyDescent="0.25">
      <c r="A492" s="276" t="s">
        <v>6</v>
      </c>
      <c r="B492" s="134" t="s">
        <v>1120</v>
      </c>
      <c r="C492" s="134" t="s">
        <v>583</v>
      </c>
      <c r="D492" s="276" t="s">
        <v>151</v>
      </c>
      <c r="E492" s="16">
        <v>44334</v>
      </c>
      <c r="F492" s="239">
        <v>56140920</v>
      </c>
      <c r="G492" s="62" t="s">
        <v>2</v>
      </c>
      <c r="H492" s="16">
        <v>44561</v>
      </c>
      <c r="I492" s="134" t="s">
        <v>1</v>
      </c>
      <c r="J492" s="134" t="s">
        <v>30</v>
      </c>
      <c r="K492" s="140">
        <f>+L492/F492</f>
        <v>0.78333326208405563</v>
      </c>
      <c r="L492" s="239">
        <v>43977050</v>
      </c>
      <c r="M492" s="239">
        <f>+F492-L492</f>
        <v>12163870</v>
      </c>
      <c r="N492" s="141">
        <v>0</v>
      </c>
      <c r="O492" s="141">
        <v>0</v>
      </c>
      <c r="P492" s="62">
        <v>0</v>
      </c>
      <c r="R492" s="280"/>
      <c r="S492" s="282"/>
      <c r="T492" s="282"/>
    </row>
    <row r="493" spans="1:20" ht="54" x14ac:dyDescent="0.25">
      <c r="A493" s="210" t="s">
        <v>1039</v>
      </c>
      <c r="B493" s="19" t="s">
        <v>1121</v>
      </c>
      <c r="C493" s="19" t="s">
        <v>1136</v>
      </c>
      <c r="D493" s="210" t="s">
        <v>1148</v>
      </c>
      <c r="E493" s="20">
        <v>44329</v>
      </c>
      <c r="F493" s="241">
        <v>748423400</v>
      </c>
      <c r="G493" s="63" t="s">
        <v>2</v>
      </c>
      <c r="H493" s="20">
        <v>44561</v>
      </c>
      <c r="I493" s="19" t="s">
        <v>1</v>
      </c>
      <c r="J493" s="19" t="s">
        <v>106</v>
      </c>
      <c r="K493" s="144">
        <f>+L493/(F493+P493)</f>
        <v>0.57858418792428867</v>
      </c>
      <c r="L493" s="241">
        <v>649538712.85000002</v>
      </c>
      <c r="M493" s="241">
        <f>+F493+P493-L493</f>
        <v>473096033.14999998</v>
      </c>
      <c r="N493" s="145">
        <v>0</v>
      </c>
      <c r="O493" s="145">
        <v>0</v>
      </c>
      <c r="P493" s="63">
        <v>374211346</v>
      </c>
      <c r="R493" s="280"/>
      <c r="S493" s="282"/>
      <c r="T493" s="282"/>
    </row>
    <row r="494" spans="1:20" ht="180" x14ac:dyDescent="0.25">
      <c r="A494" s="210" t="s">
        <v>6</v>
      </c>
      <c r="B494" s="19" t="s">
        <v>1122</v>
      </c>
      <c r="C494" s="19" t="s">
        <v>1058</v>
      </c>
      <c r="D494" s="210" t="s">
        <v>1149</v>
      </c>
      <c r="E494" s="20">
        <v>44330</v>
      </c>
      <c r="F494" s="241">
        <v>7661133092</v>
      </c>
      <c r="G494" s="63">
        <v>30637751</v>
      </c>
      <c r="H494" s="20">
        <v>44561</v>
      </c>
      <c r="I494" s="19" t="s">
        <v>1</v>
      </c>
      <c r="J494" s="19" t="s">
        <v>536</v>
      </c>
      <c r="K494" s="144">
        <f>+L494/(F494-G494)</f>
        <v>0.84431720970760504</v>
      </c>
      <c r="L494" s="241">
        <v>6442558535</v>
      </c>
      <c r="M494" s="241">
        <f>+F494-G494-L494</f>
        <v>1187936806</v>
      </c>
      <c r="N494" s="145">
        <v>0</v>
      </c>
      <c r="O494" s="145">
        <v>0</v>
      </c>
      <c r="P494" s="63">
        <v>0</v>
      </c>
      <c r="R494" s="280"/>
      <c r="S494" s="282"/>
      <c r="T494" s="282"/>
    </row>
    <row r="495" spans="1:20" ht="144" x14ac:dyDescent="0.25">
      <c r="A495" s="19" t="s">
        <v>6</v>
      </c>
      <c r="B495" s="19" t="s">
        <v>1230</v>
      </c>
      <c r="C495" s="19" t="s">
        <v>1274</v>
      </c>
      <c r="D495" s="228" t="s">
        <v>1231</v>
      </c>
      <c r="E495" s="47">
        <v>44426</v>
      </c>
      <c r="F495" s="241">
        <v>0</v>
      </c>
      <c r="G495" s="63" t="s">
        <v>2</v>
      </c>
      <c r="H495" s="47">
        <v>46244</v>
      </c>
      <c r="I495" s="48" t="s">
        <v>2</v>
      </c>
      <c r="J495" s="19" t="s">
        <v>1190</v>
      </c>
      <c r="K495" s="144" t="s">
        <v>2</v>
      </c>
      <c r="L495" s="241" t="s">
        <v>2</v>
      </c>
      <c r="M495" s="241" t="s">
        <v>2</v>
      </c>
      <c r="N495" s="167">
        <v>0</v>
      </c>
      <c r="O495" s="167">
        <v>0</v>
      </c>
      <c r="P495" s="63">
        <v>0</v>
      </c>
      <c r="Q495" s="283"/>
      <c r="R495" s="280"/>
    </row>
    <row r="496" spans="1:20" ht="90" x14ac:dyDescent="0.25">
      <c r="A496" s="276" t="s">
        <v>6</v>
      </c>
      <c r="B496" s="134" t="s">
        <v>1123</v>
      </c>
      <c r="C496" s="134" t="s">
        <v>1137</v>
      </c>
      <c r="D496" s="276" t="s">
        <v>1150</v>
      </c>
      <c r="E496" s="16">
        <v>44340</v>
      </c>
      <c r="F496" s="239">
        <v>51930345</v>
      </c>
      <c r="G496" s="62" t="s">
        <v>2</v>
      </c>
      <c r="H496" s="16">
        <v>44561</v>
      </c>
      <c r="I496" s="134" t="s">
        <v>1</v>
      </c>
      <c r="J496" s="134" t="s">
        <v>30</v>
      </c>
      <c r="K496" s="140">
        <f>+L496/F496</f>
        <v>0.83783787687141309</v>
      </c>
      <c r="L496" s="239">
        <v>43509210</v>
      </c>
      <c r="M496" s="239">
        <f>+F496-L496</f>
        <v>8421135</v>
      </c>
      <c r="N496" s="141">
        <v>0</v>
      </c>
      <c r="O496" s="141">
        <v>0</v>
      </c>
      <c r="P496" s="62">
        <v>0</v>
      </c>
      <c r="R496" s="280"/>
      <c r="S496" s="282"/>
      <c r="T496" s="282"/>
    </row>
    <row r="497" spans="1:20" ht="90" x14ac:dyDescent="0.25">
      <c r="A497" s="210" t="s">
        <v>6</v>
      </c>
      <c r="B497" s="19" t="s">
        <v>1124</v>
      </c>
      <c r="C497" s="19" t="s">
        <v>1138</v>
      </c>
      <c r="D497" s="210" t="s">
        <v>1151</v>
      </c>
      <c r="E497" s="20">
        <v>44344</v>
      </c>
      <c r="F497" s="241">
        <v>48000492</v>
      </c>
      <c r="G497" s="63" t="s">
        <v>2</v>
      </c>
      <c r="H497" s="20">
        <v>44530</v>
      </c>
      <c r="I497" s="19" t="s">
        <v>1</v>
      </c>
      <c r="J497" s="19" t="s">
        <v>533</v>
      </c>
      <c r="K497" s="144">
        <f>+L497/F497</f>
        <v>1</v>
      </c>
      <c r="L497" s="241">
        <v>48000492</v>
      </c>
      <c r="M497" s="241">
        <f>+F497-L497</f>
        <v>0</v>
      </c>
      <c r="N497" s="145">
        <v>0</v>
      </c>
      <c r="O497" s="145">
        <v>0</v>
      </c>
      <c r="P497" s="63">
        <v>0</v>
      </c>
      <c r="R497" s="280"/>
      <c r="S497" s="282"/>
      <c r="T497" s="282"/>
    </row>
    <row r="498" spans="1:20" ht="54" x14ac:dyDescent="0.25">
      <c r="A498" s="210" t="s">
        <v>6</v>
      </c>
      <c r="B498" s="19" t="s">
        <v>1125</v>
      </c>
      <c r="C498" s="19" t="s">
        <v>1139</v>
      </c>
      <c r="D498" s="210" t="s">
        <v>1152</v>
      </c>
      <c r="E498" s="20">
        <v>44344</v>
      </c>
      <c r="F498" s="241">
        <v>799565136.44000006</v>
      </c>
      <c r="G498" s="63" t="s">
        <v>2</v>
      </c>
      <c r="H498" s="20">
        <v>44380</v>
      </c>
      <c r="I498" s="19" t="s">
        <v>1</v>
      </c>
      <c r="J498" s="19" t="s">
        <v>436</v>
      </c>
      <c r="K498" s="144">
        <f>+L498/F498</f>
        <v>1</v>
      </c>
      <c r="L498" s="241">
        <v>799565136.44000006</v>
      </c>
      <c r="M498" s="241">
        <f>+F498-L498</f>
        <v>0</v>
      </c>
      <c r="N498" s="145">
        <v>0</v>
      </c>
      <c r="O498" s="145">
        <v>0</v>
      </c>
      <c r="P498" s="63">
        <v>0</v>
      </c>
      <c r="R498" s="280"/>
      <c r="S498" s="282"/>
      <c r="T498" s="282"/>
    </row>
    <row r="499" spans="1:20" ht="144" x14ac:dyDescent="0.25">
      <c r="A499" s="276" t="s">
        <v>6</v>
      </c>
      <c r="B499" s="134" t="s">
        <v>1126</v>
      </c>
      <c r="C499" s="134" t="s">
        <v>1140</v>
      </c>
      <c r="D499" s="276" t="s">
        <v>1153</v>
      </c>
      <c r="E499" s="26">
        <v>44347</v>
      </c>
      <c r="F499" s="239">
        <v>6930000000</v>
      </c>
      <c r="G499" s="62">
        <v>900000000</v>
      </c>
      <c r="H499" s="26">
        <v>44592</v>
      </c>
      <c r="I499" s="6" t="s">
        <v>1</v>
      </c>
      <c r="J499" s="134" t="s">
        <v>30</v>
      </c>
      <c r="K499" s="140">
        <f>+L499/(F499-G499+P499)</f>
        <v>1</v>
      </c>
      <c r="L499" s="239">
        <v>9495000000</v>
      </c>
      <c r="M499" s="239">
        <f>+F499-G499-L499+P499</f>
        <v>0</v>
      </c>
      <c r="N499" s="141">
        <v>0</v>
      </c>
      <c r="O499" s="141">
        <v>0</v>
      </c>
      <c r="P499" s="62">
        <v>3465000000</v>
      </c>
      <c r="R499" s="280"/>
      <c r="S499" s="282"/>
      <c r="T499" s="282"/>
    </row>
    <row r="500" spans="1:20" ht="36" x14ac:dyDescent="0.25">
      <c r="A500" s="185" t="s">
        <v>6</v>
      </c>
      <c r="B500" s="29" t="s">
        <v>1157</v>
      </c>
      <c r="C500" s="29" t="s">
        <v>1168</v>
      </c>
      <c r="D500" s="185" t="s">
        <v>1179</v>
      </c>
      <c r="E500" s="30">
        <v>44358</v>
      </c>
      <c r="F500" s="237">
        <v>60000000</v>
      </c>
      <c r="G500" s="66" t="s">
        <v>2</v>
      </c>
      <c r="H500" s="30">
        <v>44561</v>
      </c>
      <c r="I500" s="29" t="s">
        <v>1</v>
      </c>
      <c r="J500" s="29" t="s">
        <v>63</v>
      </c>
      <c r="K500" s="138">
        <f>+L500/F500</f>
        <v>1</v>
      </c>
      <c r="L500" s="237">
        <v>60000000</v>
      </c>
      <c r="M500" s="237">
        <f>+F500-L500</f>
        <v>0</v>
      </c>
      <c r="N500" s="176">
        <v>0</v>
      </c>
      <c r="O500" s="176">
        <v>0</v>
      </c>
      <c r="P500" s="66">
        <v>0</v>
      </c>
      <c r="R500" s="280"/>
      <c r="S500" s="282"/>
      <c r="T500" s="282"/>
    </row>
    <row r="501" spans="1:20" ht="90" x14ac:dyDescent="0.25">
      <c r="A501" s="185" t="s">
        <v>6</v>
      </c>
      <c r="B501" s="29" t="s">
        <v>1158</v>
      </c>
      <c r="C501" s="29" t="s">
        <v>1169</v>
      </c>
      <c r="D501" s="185" t="s">
        <v>1180</v>
      </c>
      <c r="E501" s="30">
        <v>44355</v>
      </c>
      <c r="F501" s="237">
        <v>275763026</v>
      </c>
      <c r="G501" s="66" t="s">
        <v>2</v>
      </c>
      <c r="H501" s="30">
        <v>44561</v>
      </c>
      <c r="I501" s="31" t="s">
        <v>1</v>
      </c>
      <c r="J501" s="29" t="s">
        <v>601</v>
      </c>
      <c r="K501" s="138">
        <f>+L501/F501</f>
        <v>0.2857142857142857</v>
      </c>
      <c r="L501" s="237">
        <v>78789436</v>
      </c>
      <c r="M501" s="237">
        <f>+F501-L501</f>
        <v>196973590</v>
      </c>
      <c r="N501" s="139">
        <v>0</v>
      </c>
      <c r="O501" s="139">
        <v>0</v>
      </c>
      <c r="P501" s="66">
        <v>0</v>
      </c>
      <c r="R501" s="280"/>
      <c r="S501" s="282"/>
      <c r="T501" s="282"/>
    </row>
    <row r="502" spans="1:20" ht="108" x14ac:dyDescent="0.25">
      <c r="A502" s="185" t="s">
        <v>6</v>
      </c>
      <c r="B502" s="29" t="s">
        <v>1159</v>
      </c>
      <c r="C502" s="29" t="s">
        <v>1170</v>
      </c>
      <c r="D502" s="185" t="s">
        <v>1181</v>
      </c>
      <c r="E502" s="30">
        <v>44356</v>
      </c>
      <c r="F502" s="237">
        <v>62272390</v>
      </c>
      <c r="G502" s="66" t="s">
        <v>2</v>
      </c>
      <c r="H502" s="30">
        <v>44561</v>
      </c>
      <c r="I502" s="29"/>
      <c r="J502" s="29" t="s">
        <v>106</v>
      </c>
      <c r="K502" s="138">
        <f>+L502/F502</f>
        <v>0.57020808098099329</v>
      </c>
      <c r="L502" s="237">
        <v>35508220</v>
      </c>
      <c r="M502" s="237">
        <f>+F502-L502</f>
        <v>26764170</v>
      </c>
      <c r="N502" s="139">
        <v>0</v>
      </c>
      <c r="O502" s="139">
        <v>0</v>
      </c>
      <c r="P502" s="66">
        <v>0</v>
      </c>
      <c r="R502" s="280"/>
      <c r="S502" s="282"/>
      <c r="T502" s="282"/>
    </row>
    <row r="503" spans="1:20" ht="108" x14ac:dyDescent="0.25">
      <c r="A503" s="276" t="s">
        <v>6</v>
      </c>
      <c r="B503" s="134" t="s">
        <v>1160</v>
      </c>
      <c r="C503" s="134" t="s">
        <v>1171</v>
      </c>
      <c r="D503" s="276" t="s">
        <v>1182</v>
      </c>
      <c r="E503" s="16">
        <v>44351</v>
      </c>
      <c r="F503" s="239">
        <v>16239024535</v>
      </c>
      <c r="G503" s="62">
        <v>8120003582</v>
      </c>
      <c r="H503" s="16">
        <v>44592</v>
      </c>
      <c r="I503" s="134" t="s">
        <v>1</v>
      </c>
      <c r="J503" s="134" t="s">
        <v>34</v>
      </c>
      <c r="K503" s="140">
        <f>+L503/(F503-G503)</f>
        <v>1</v>
      </c>
      <c r="L503" s="239">
        <v>8119020953</v>
      </c>
      <c r="M503" s="239">
        <f>+F503-G503-L503</f>
        <v>0</v>
      </c>
      <c r="N503" s="141">
        <v>0</v>
      </c>
      <c r="O503" s="141">
        <v>0</v>
      </c>
      <c r="P503" s="62">
        <v>0</v>
      </c>
      <c r="R503" s="280"/>
      <c r="S503" s="282"/>
      <c r="T503" s="282"/>
    </row>
    <row r="504" spans="1:20" ht="36" x14ac:dyDescent="0.25">
      <c r="A504" s="221" t="s">
        <v>1271</v>
      </c>
      <c r="B504" s="86" t="s">
        <v>1161</v>
      </c>
      <c r="C504" s="86" t="s">
        <v>1172</v>
      </c>
      <c r="D504" s="221" t="s">
        <v>1183</v>
      </c>
      <c r="E504" s="89">
        <v>44351</v>
      </c>
      <c r="F504" s="240">
        <v>70000000</v>
      </c>
      <c r="G504" s="64" t="s">
        <v>2</v>
      </c>
      <c r="H504" s="89">
        <v>44515</v>
      </c>
      <c r="I504" s="86" t="s">
        <v>514</v>
      </c>
      <c r="J504" s="86" t="s">
        <v>11</v>
      </c>
      <c r="K504" s="142">
        <f>+L504/F504</f>
        <v>0.99931099999999995</v>
      </c>
      <c r="L504" s="240">
        <v>69951770</v>
      </c>
      <c r="M504" s="240">
        <f>+F504-L504</f>
        <v>48230</v>
      </c>
      <c r="N504" s="143">
        <v>0</v>
      </c>
      <c r="O504" s="143">
        <v>0</v>
      </c>
      <c r="P504" s="64">
        <v>0</v>
      </c>
      <c r="Q504" s="283"/>
      <c r="R504" s="280"/>
      <c r="S504" s="282"/>
    </row>
    <row r="505" spans="1:20" ht="54" x14ac:dyDescent="0.25">
      <c r="A505" s="185" t="s">
        <v>6</v>
      </c>
      <c r="B505" s="29" t="s">
        <v>1162</v>
      </c>
      <c r="C505" s="29" t="s">
        <v>638</v>
      </c>
      <c r="D505" s="185" t="s">
        <v>1184</v>
      </c>
      <c r="E505" s="30">
        <v>44358</v>
      </c>
      <c r="F505" s="237">
        <v>3179371182</v>
      </c>
      <c r="G505" s="66" t="s">
        <v>2</v>
      </c>
      <c r="H505" s="30">
        <v>44592</v>
      </c>
      <c r="I505" s="29" t="s">
        <v>1</v>
      </c>
      <c r="J505" s="29" t="s">
        <v>601</v>
      </c>
      <c r="K505" s="138">
        <f>+L505/F505</f>
        <v>0.5851190998937601</v>
      </c>
      <c r="L505" s="237">
        <v>1860310804.24</v>
      </c>
      <c r="M505" s="237">
        <f>+F505-L505</f>
        <v>1319060377.76</v>
      </c>
      <c r="N505" s="139">
        <v>0</v>
      </c>
      <c r="O505" s="139">
        <v>0</v>
      </c>
      <c r="P505" s="66">
        <v>0</v>
      </c>
      <c r="R505" s="280"/>
      <c r="S505" s="282"/>
      <c r="T505" s="282"/>
    </row>
    <row r="506" spans="1:20" ht="126" x14ac:dyDescent="0.25">
      <c r="A506" s="185" t="s">
        <v>6</v>
      </c>
      <c r="B506" s="29" t="s">
        <v>1163</v>
      </c>
      <c r="C506" s="29" t="s">
        <v>1173</v>
      </c>
      <c r="D506" s="185" t="s">
        <v>1185</v>
      </c>
      <c r="E506" s="30">
        <v>44362</v>
      </c>
      <c r="F506" s="237">
        <v>39999990</v>
      </c>
      <c r="G506" s="66" t="s">
        <v>2</v>
      </c>
      <c r="H506" s="30">
        <v>44478</v>
      </c>
      <c r="I506" s="29" t="s">
        <v>1</v>
      </c>
      <c r="J506" s="29" t="s">
        <v>63</v>
      </c>
      <c r="K506" s="177">
        <f>+L506/(F506+P506)</f>
        <v>1</v>
      </c>
      <c r="L506" s="257">
        <v>59666657</v>
      </c>
      <c r="M506" s="257">
        <f>+F506+P506-L506</f>
        <v>0</v>
      </c>
      <c r="N506" s="308">
        <v>0</v>
      </c>
      <c r="O506" s="308">
        <v>0</v>
      </c>
      <c r="P506" s="309">
        <v>19666667</v>
      </c>
      <c r="R506" s="280"/>
      <c r="S506" s="282"/>
      <c r="T506" s="282"/>
    </row>
    <row r="507" spans="1:20" ht="72" x14ac:dyDescent="0.25">
      <c r="A507" s="185" t="s">
        <v>6</v>
      </c>
      <c r="B507" s="29" t="s">
        <v>1164</v>
      </c>
      <c r="C507" s="29" t="s">
        <v>1174</v>
      </c>
      <c r="D507" s="185" t="s">
        <v>1186</v>
      </c>
      <c r="E507" s="30">
        <v>44357</v>
      </c>
      <c r="F507" s="237">
        <v>873176174</v>
      </c>
      <c r="G507" s="66">
        <v>41840000</v>
      </c>
      <c r="H507" s="30">
        <v>44620</v>
      </c>
      <c r="I507" s="29" t="s">
        <v>1</v>
      </c>
      <c r="J507" s="29" t="s">
        <v>1190</v>
      </c>
      <c r="K507" s="138">
        <f>+L507/(F507+P507)</f>
        <v>0.75141046403353151</v>
      </c>
      <c r="L507" s="257">
        <v>830308559</v>
      </c>
      <c r="M507" s="237">
        <f>+F507+P507-L507</f>
        <v>274691436</v>
      </c>
      <c r="N507" s="139">
        <v>0</v>
      </c>
      <c r="O507" s="139">
        <v>0</v>
      </c>
      <c r="P507" s="66">
        <v>231823821</v>
      </c>
      <c r="R507" s="280"/>
      <c r="S507" s="282"/>
      <c r="T507" s="282"/>
    </row>
    <row r="508" spans="1:20" ht="72" x14ac:dyDescent="0.25">
      <c r="A508" s="276" t="s">
        <v>6</v>
      </c>
      <c r="B508" s="134" t="s">
        <v>1165</v>
      </c>
      <c r="C508" s="134" t="s">
        <v>1175</v>
      </c>
      <c r="D508" s="276" t="s">
        <v>151</v>
      </c>
      <c r="E508" s="16">
        <v>44364</v>
      </c>
      <c r="F508" s="239">
        <v>47719770</v>
      </c>
      <c r="G508" s="62" t="s">
        <v>2</v>
      </c>
      <c r="H508" s="16">
        <v>44561</v>
      </c>
      <c r="I508" s="134" t="s">
        <v>1</v>
      </c>
      <c r="J508" s="134" t="s">
        <v>30</v>
      </c>
      <c r="K508" s="140">
        <f>+L508/F508</f>
        <v>0.77941186640254134</v>
      </c>
      <c r="L508" s="239">
        <v>37193355</v>
      </c>
      <c r="M508" s="239">
        <f>+F508-L508</f>
        <v>10526415</v>
      </c>
      <c r="N508" s="174">
        <v>0</v>
      </c>
      <c r="O508" s="174">
        <v>0</v>
      </c>
      <c r="P508" s="62">
        <v>0</v>
      </c>
      <c r="R508" s="280"/>
      <c r="S508" s="282"/>
      <c r="T508" s="282"/>
    </row>
    <row r="509" spans="1:20" ht="144" x14ac:dyDescent="0.25">
      <c r="A509" s="185" t="s">
        <v>6</v>
      </c>
      <c r="B509" s="29" t="s">
        <v>1166</v>
      </c>
      <c r="C509" s="29" t="s">
        <v>1176</v>
      </c>
      <c r="D509" s="185" t="s">
        <v>1187</v>
      </c>
      <c r="E509" s="30">
        <v>44371</v>
      </c>
      <c r="F509" s="237">
        <v>35518496</v>
      </c>
      <c r="G509" s="66" t="s">
        <v>2</v>
      </c>
      <c r="H509" s="30">
        <f>_xlfn.XLOOKUP(B509,'[1]CONTRATOS '!$B$2:$B$679,'[1]CONTRATOS '!$AP$2:$AP$679)</f>
        <v>44530</v>
      </c>
      <c r="I509" s="29" t="s">
        <v>1</v>
      </c>
      <c r="J509" s="29" t="s">
        <v>601</v>
      </c>
      <c r="K509" s="138">
        <f>+L509/(F509+P509)</f>
        <v>1</v>
      </c>
      <c r="L509" s="237">
        <v>52253172</v>
      </c>
      <c r="M509" s="237">
        <f>+F509+P509-L509</f>
        <v>0</v>
      </c>
      <c r="N509" s="139">
        <v>0</v>
      </c>
      <c r="O509" s="139">
        <v>0</v>
      </c>
      <c r="P509" s="66">
        <v>16734676</v>
      </c>
      <c r="R509" s="280"/>
      <c r="S509" s="282"/>
      <c r="T509" s="282"/>
    </row>
    <row r="510" spans="1:20" ht="90" x14ac:dyDescent="0.25">
      <c r="A510" s="278" t="s">
        <v>6</v>
      </c>
      <c r="B510" s="136" t="s">
        <v>1167</v>
      </c>
      <c r="C510" s="136" t="s">
        <v>1177</v>
      </c>
      <c r="D510" s="278" t="s">
        <v>1188</v>
      </c>
      <c r="E510" s="22">
        <v>44372</v>
      </c>
      <c r="F510" s="246">
        <v>27733612</v>
      </c>
      <c r="G510" s="68" t="s">
        <v>2</v>
      </c>
      <c r="H510" s="22">
        <f>_xlfn.XLOOKUP(B510,'[1]CONTRATOS '!$B$2:$B$679,'[1]CONTRATOS '!$AP$2:$AP$679)</f>
        <v>44469</v>
      </c>
      <c r="I510" s="136" t="s">
        <v>1</v>
      </c>
      <c r="J510" s="136" t="s">
        <v>87</v>
      </c>
      <c r="K510" s="154">
        <f>+L510/F510</f>
        <v>0.86538479012398384</v>
      </c>
      <c r="L510" s="246">
        <v>24000246</v>
      </c>
      <c r="M510" s="246">
        <f>+F510-L510</f>
        <v>3733366</v>
      </c>
      <c r="N510" s="155">
        <v>0</v>
      </c>
      <c r="O510" s="155">
        <v>0</v>
      </c>
      <c r="P510" s="68">
        <v>0</v>
      </c>
      <c r="R510" s="280"/>
      <c r="S510" s="282"/>
      <c r="T510" s="282"/>
    </row>
    <row r="511" spans="1:20" ht="72" x14ac:dyDescent="0.25">
      <c r="A511" s="276" t="s">
        <v>6</v>
      </c>
      <c r="B511" s="134" t="s">
        <v>1191</v>
      </c>
      <c r="C511" s="134" t="s">
        <v>1204</v>
      </c>
      <c r="D511" s="276" t="s">
        <v>35</v>
      </c>
      <c r="E511" s="16">
        <v>44378</v>
      </c>
      <c r="F511" s="239">
        <v>42105690</v>
      </c>
      <c r="G511" s="62" t="s">
        <v>2</v>
      </c>
      <c r="H511" s="16">
        <v>44561</v>
      </c>
      <c r="I511" s="134" t="s">
        <v>1</v>
      </c>
      <c r="J511" s="134" t="s">
        <v>34</v>
      </c>
      <c r="K511" s="140">
        <f>+L511/F511</f>
        <v>0.80555525868356515</v>
      </c>
      <c r="L511" s="239">
        <v>33918460</v>
      </c>
      <c r="M511" s="239">
        <f>+F511-L511</f>
        <v>8187230</v>
      </c>
      <c r="N511" s="32">
        <v>0</v>
      </c>
      <c r="O511" s="32">
        <v>0</v>
      </c>
      <c r="P511" s="62">
        <v>0</v>
      </c>
      <c r="R511" s="280"/>
      <c r="S511" s="282"/>
      <c r="T511" s="282"/>
    </row>
    <row r="512" spans="1:20" ht="54" x14ac:dyDescent="0.25">
      <c r="A512" s="185" t="s">
        <v>6</v>
      </c>
      <c r="B512" s="29" t="s">
        <v>1192</v>
      </c>
      <c r="C512" s="29" t="s">
        <v>1205</v>
      </c>
      <c r="D512" s="229" t="s">
        <v>1216</v>
      </c>
      <c r="E512" s="30">
        <v>44378</v>
      </c>
      <c r="F512" s="237">
        <v>30316098</v>
      </c>
      <c r="G512" s="66" t="s">
        <v>2</v>
      </c>
      <c r="H512" s="30">
        <v>44561</v>
      </c>
      <c r="I512" s="29" t="s">
        <v>1</v>
      </c>
      <c r="J512" s="29" t="s">
        <v>63</v>
      </c>
      <c r="K512" s="138">
        <f>+L512/F512</f>
        <v>0.83333257466049881</v>
      </c>
      <c r="L512" s="237">
        <v>25263392</v>
      </c>
      <c r="M512" s="237">
        <f>+F512-L512</f>
        <v>5052706</v>
      </c>
      <c r="N512" s="34">
        <v>0</v>
      </c>
      <c r="O512" s="34">
        <v>0</v>
      </c>
      <c r="P512" s="66">
        <v>0</v>
      </c>
      <c r="R512" s="280"/>
      <c r="S512" s="282"/>
      <c r="T512" s="282"/>
    </row>
    <row r="513" spans="1:20" ht="36" x14ac:dyDescent="0.25">
      <c r="A513" s="185" t="s">
        <v>6</v>
      </c>
      <c r="B513" s="29" t="s">
        <v>1193</v>
      </c>
      <c r="C513" s="29" t="s">
        <v>1174</v>
      </c>
      <c r="D513" s="185" t="s">
        <v>1217</v>
      </c>
      <c r="E513" s="30">
        <v>44379</v>
      </c>
      <c r="F513" s="237">
        <v>190216662</v>
      </c>
      <c r="G513" s="66">
        <v>26216666</v>
      </c>
      <c r="H513" s="30">
        <v>44620</v>
      </c>
      <c r="I513" s="29" t="s">
        <v>1</v>
      </c>
      <c r="J513" s="29" t="s">
        <v>1190</v>
      </c>
      <c r="K513" s="138">
        <f>+L513/(F513-G513)</f>
        <v>1</v>
      </c>
      <c r="L513" s="237">
        <v>163999996</v>
      </c>
      <c r="M513" s="237">
        <f>+F513-G513-L513</f>
        <v>0</v>
      </c>
      <c r="N513" s="34">
        <v>0</v>
      </c>
      <c r="O513" s="34">
        <v>0</v>
      </c>
      <c r="P513" s="66">
        <v>0</v>
      </c>
      <c r="R513" s="280"/>
      <c r="S513" s="282"/>
      <c r="T513" s="282"/>
    </row>
    <row r="514" spans="1:20" ht="36" x14ac:dyDescent="0.25">
      <c r="A514" s="221" t="s">
        <v>1025</v>
      </c>
      <c r="B514" s="86" t="s">
        <v>1194</v>
      </c>
      <c r="C514" s="86" t="s">
        <v>1206</v>
      </c>
      <c r="D514" s="221" t="s">
        <v>1218</v>
      </c>
      <c r="E514" s="89">
        <v>44379</v>
      </c>
      <c r="F514" s="240">
        <v>17157000</v>
      </c>
      <c r="G514" s="64" t="s">
        <v>2</v>
      </c>
      <c r="H514" s="89">
        <f>_xlfn.XLOOKUP(B514,'[1]CONTRATOS '!$B$2:$B$679,'[1]CONTRATOS '!$AP$2:$AP$679)</f>
        <v>44423</v>
      </c>
      <c r="I514" s="86" t="s">
        <v>514</v>
      </c>
      <c r="J514" s="86" t="s">
        <v>536</v>
      </c>
      <c r="K514" s="142">
        <f>+L514/F514</f>
        <v>1</v>
      </c>
      <c r="L514" s="240">
        <v>17157000</v>
      </c>
      <c r="M514" s="240">
        <f>+F514-L514</f>
        <v>0</v>
      </c>
      <c r="N514" s="178">
        <v>0</v>
      </c>
      <c r="O514" s="178">
        <v>0</v>
      </c>
      <c r="P514" s="64">
        <v>0</v>
      </c>
      <c r="Q514" s="283"/>
      <c r="R514" s="280"/>
      <c r="S514" s="282"/>
    </row>
    <row r="515" spans="1:20" ht="36" x14ac:dyDescent="0.25">
      <c r="A515" s="185" t="s">
        <v>1271</v>
      </c>
      <c r="B515" s="29" t="s">
        <v>1195</v>
      </c>
      <c r="C515" s="29" t="s">
        <v>1207</v>
      </c>
      <c r="D515" s="185" t="s">
        <v>1219</v>
      </c>
      <c r="E515" s="30">
        <v>44385</v>
      </c>
      <c r="F515" s="237">
        <v>136704328</v>
      </c>
      <c r="G515" s="66" t="s">
        <v>2</v>
      </c>
      <c r="H515" s="30">
        <v>44561</v>
      </c>
      <c r="I515" s="29" t="s">
        <v>1</v>
      </c>
      <c r="J515" s="29" t="s">
        <v>106</v>
      </c>
      <c r="K515" s="138">
        <f>+L515/F515</f>
        <v>0.84861988378305031</v>
      </c>
      <c r="L515" s="237">
        <v>116010010.94</v>
      </c>
      <c r="M515" s="237">
        <f>+F515-L515</f>
        <v>20694317.060000002</v>
      </c>
      <c r="N515" s="34">
        <v>0</v>
      </c>
      <c r="O515" s="34">
        <v>0</v>
      </c>
      <c r="P515" s="66">
        <v>0</v>
      </c>
      <c r="R515" s="280"/>
      <c r="S515" s="282"/>
      <c r="T515" s="282"/>
    </row>
    <row r="516" spans="1:20" ht="66" customHeight="1" x14ac:dyDescent="0.25">
      <c r="A516" s="185" t="s">
        <v>6</v>
      </c>
      <c r="B516" s="29" t="s">
        <v>1196</v>
      </c>
      <c r="C516" s="29" t="s">
        <v>1208</v>
      </c>
      <c r="D516" s="185" t="s">
        <v>1220</v>
      </c>
      <c r="E516" s="30">
        <v>44385</v>
      </c>
      <c r="F516" s="237">
        <v>12631704</v>
      </c>
      <c r="G516" s="66" t="s">
        <v>2</v>
      </c>
      <c r="H516" s="30">
        <v>44500</v>
      </c>
      <c r="I516" s="29" t="s">
        <v>1</v>
      </c>
      <c r="J516" s="29" t="s">
        <v>371</v>
      </c>
      <c r="K516" s="138">
        <f>+L516/(F516+P516)</f>
        <v>0.82248516918211867</v>
      </c>
      <c r="L516" s="237">
        <v>14631720</v>
      </c>
      <c r="M516" s="237">
        <f>+F516+P516-L516</f>
        <v>3157926</v>
      </c>
      <c r="N516" s="34">
        <v>0</v>
      </c>
      <c r="O516" s="34">
        <v>0</v>
      </c>
      <c r="P516" s="66">
        <v>5157942</v>
      </c>
      <c r="R516" s="280"/>
      <c r="S516" s="282"/>
      <c r="T516" s="282"/>
    </row>
    <row r="517" spans="1:20" ht="66" customHeight="1" x14ac:dyDescent="0.25">
      <c r="A517" s="221" t="s">
        <v>6</v>
      </c>
      <c r="B517" s="86" t="s">
        <v>1197</v>
      </c>
      <c r="C517" s="86" t="s">
        <v>1209</v>
      </c>
      <c r="D517" s="221" t="s">
        <v>1221</v>
      </c>
      <c r="E517" s="89">
        <v>44393</v>
      </c>
      <c r="F517" s="240">
        <v>2726243082</v>
      </c>
      <c r="G517" s="64" t="s">
        <v>2</v>
      </c>
      <c r="H517" s="89">
        <v>44561</v>
      </c>
      <c r="I517" s="86" t="s">
        <v>1295</v>
      </c>
      <c r="J517" s="86" t="s">
        <v>436</v>
      </c>
      <c r="K517" s="142">
        <f>+L517/(F517+P517)</f>
        <v>0.54141975196305092</v>
      </c>
      <c r="L517" s="240">
        <v>1344206643.05</v>
      </c>
      <c r="M517" s="240">
        <f>+F517+P517-L517</f>
        <v>1138537361.3500001</v>
      </c>
      <c r="N517" s="178">
        <v>0</v>
      </c>
      <c r="O517" s="178">
        <v>0</v>
      </c>
      <c r="P517" s="64">
        <v>-243499077.59999999</v>
      </c>
      <c r="R517" s="280"/>
      <c r="S517" s="282"/>
      <c r="T517" s="282"/>
    </row>
    <row r="518" spans="1:20" ht="66" customHeight="1" x14ac:dyDescent="0.25">
      <c r="A518" s="221" t="s">
        <v>1271</v>
      </c>
      <c r="B518" s="86" t="s">
        <v>1198</v>
      </c>
      <c r="C518" s="86" t="s">
        <v>1210</v>
      </c>
      <c r="D518" s="221" t="s">
        <v>1222</v>
      </c>
      <c r="E518" s="89">
        <v>44391</v>
      </c>
      <c r="F518" s="240">
        <v>92033940</v>
      </c>
      <c r="G518" s="64" t="s">
        <v>2</v>
      </c>
      <c r="H518" s="89">
        <v>44500</v>
      </c>
      <c r="I518" s="86" t="s">
        <v>514</v>
      </c>
      <c r="J518" s="86" t="s">
        <v>490</v>
      </c>
      <c r="K518" s="142">
        <f>+L518/F518</f>
        <v>1</v>
      </c>
      <c r="L518" s="240">
        <v>92033940</v>
      </c>
      <c r="M518" s="240">
        <f>+F518-L518</f>
        <v>0</v>
      </c>
      <c r="N518" s="178">
        <v>0</v>
      </c>
      <c r="O518" s="178">
        <v>0</v>
      </c>
      <c r="P518" s="64">
        <v>0</v>
      </c>
      <c r="Q518" s="283"/>
      <c r="R518" s="280"/>
      <c r="S518" s="282"/>
    </row>
    <row r="519" spans="1:20" ht="66" customHeight="1" x14ac:dyDescent="0.25">
      <c r="A519" s="221" t="s">
        <v>1025</v>
      </c>
      <c r="B519" s="86" t="s">
        <v>1199</v>
      </c>
      <c r="C519" s="86" t="s">
        <v>1211</v>
      </c>
      <c r="D519" s="221" t="s">
        <v>1223</v>
      </c>
      <c r="E519" s="89">
        <v>44398</v>
      </c>
      <c r="F519" s="240">
        <v>40000000</v>
      </c>
      <c r="G519" s="64" t="s">
        <v>2</v>
      </c>
      <c r="H519" s="89">
        <f>_xlfn.XLOOKUP(B519,'[1]CONTRATOS '!$B$2:$B$679,'[1]CONTRATOS '!$AP$2:$AP$679)</f>
        <v>44426</v>
      </c>
      <c r="I519" s="86" t="s">
        <v>514</v>
      </c>
      <c r="J519" s="86" t="s">
        <v>11</v>
      </c>
      <c r="K519" s="142">
        <f>+L519/F519</f>
        <v>0.99963737500000005</v>
      </c>
      <c r="L519" s="240">
        <v>39985495</v>
      </c>
      <c r="M519" s="240">
        <f>+F519-L519</f>
        <v>14505</v>
      </c>
      <c r="N519" s="178">
        <v>0</v>
      </c>
      <c r="O519" s="178">
        <v>0</v>
      </c>
      <c r="P519" s="64">
        <v>0</v>
      </c>
      <c r="Q519" s="283"/>
      <c r="R519" s="280"/>
      <c r="S519" s="282"/>
    </row>
    <row r="520" spans="1:20" ht="66" customHeight="1" x14ac:dyDescent="0.25">
      <c r="A520" s="185" t="s">
        <v>1271</v>
      </c>
      <c r="B520" s="29" t="s">
        <v>1200</v>
      </c>
      <c r="C520" s="29" t="s">
        <v>1212</v>
      </c>
      <c r="D520" s="185" t="s">
        <v>1224</v>
      </c>
      <c r="E520" s="30">
        <v>44392</v>
      </c>
      <c r="F520" s="237">
        <v>298876684</v>
      </c>
      <c r="G520" s="66" t="s">
        <v>2</v>
      </c>
      <c r="H520" s="30">
        <v>44561</v>
      </c>
      <c r="I520" s="29" t="s">
        <v>1</v>
      </c>
      <c r="J520" s="29" t="s">
        <v>106</v>
      </c>
      <c r="K520" s="138">
        <f>+L520/F520</f>
        <v>0.68026847487373754</v>
      </c>
      <c r="L520" s="237">
        <v>203316386</v>
      </c>
      <c r="M520" s="237">
        <f>+F520-L520</f>
        <v>95560298</v>
      </c>
      <c r="N520" s="34">
        <v>0</v>
      </c>
      <c r="O520" s="34">
        <v>0</v>
      </c>
      <c r="P520" s="66">
        <v>0</v>
      </c>
      <c r="R520" s="280"/>
      <c r="S520" s="282"/>
      <c r="T520" s="282"/>
    </row>
    <row r="521" spans="1:20" ht="66" customHeight="1" x14ac:dyDescent="0.25">
      <c r="A521" s="217" t="s">
        <v>6</v>
      </c>
      <c r="B521" s="17" t="s">
        <v>1201</v>
      </c>
      <c r="C521" s="17" t="s">
        <v>1213</v>
      </c>
      <c r="D521" s="217" t="s">
        <v>1225</v>
      </c>
      <c r="E521" s="18">
        <v>44393</v>
      </c>
      <c r="F521" s="242">
        <v>39766475</v>
      </c>
      <c r="G521" s="65" t="s">
        <v>2</v>
      </c>
      <c r="H521" s="18">
        <v>44561</v>
      </c>
      <c r="I521" s="17" t="s">
        <v>1</v>
      </c>
      <c r="J521" s="17" t="s">
        <v>45</v>
      </c>
      <c r="K521" s="146">
        <f>+L521/F521</f>
        <v>0.29999981139892334</v>
      </c>
      <c r="L521" s="242">
        <v>11929935</v>
      </c>
      <c r="M521" s="242">
        <f>+F521-L521</f>
        <v>27836540</v>
      </c>
      <c r="N521" s="179">
        <v>0</v>
      </c>
      <c r="O521" s="179">
        <v>0</v>
      </c>
      <c r="P521" s="65">
        <v>0</v>
      </c>
      <c r="R521" s="280"/>
      <c r="S521" s="282"/>
      <c r="T521" s="282"/>
    </row>
    <row r="522" spans="1:20" ht="66" customHeight="1" x14ac:dyDescent="0.25">
      <c r="A522" s="185" t="s">
        <v>1025</v>
      </c>
      <c r="B522" s="29" t="s">
        <v>1202</v>
      </c>
      <c r="C522" s="29" t="s">
        <v>1214</v>
      </c>
      <c r="D522" s="185" t="s">
        <v>1226</v>
      </c>
      <c r="E522" s="30">
        <v>44399</v>
      </c>
      <c r="F522" s="237">
        <v>19536556</v>
      </c>
      <c r="G522" s="66" t="s">
        <v>2</v>
      </c>
      <c r="H522" s="30">
        <f>_xlfn.XLOOKUP(B522,'[1]CONTRATOS '!$B$2:$B$679,'[1]CONTRATOS '!$AP$2:$AP$679)</f>
        <v>44465</v>
      </c>
      <c r="I522" s="29" t="s">
        <v>1</v>
      </c>
      <c r="J522" s="29" t="s">
        <v>371</v>
      </c>
      <c r="K522" s="138">
        <f>+L522/F522</f>
        <v>1</v>
      </c>
      <c r="L522" s="237">
        <v>19536556</v>
      </c>
      <c r="M522" s="237">
        <f>+F522-L522</f>
        <v>0</v>
      </c>
      <c r="N522" s="34">
        <v>0</v>
      </c>
      <c r="O522" s="34">
        <v>0</v>
      </c>
      <c r="P522" s="66">
        <v>0</v>
      </c>
      <c r="R522" s="280"/>
      <c r="S522" s="282"/>
      <c r="T522" s="282"/>
    </row>
    <row r="523" spans="1:20" ht="66" customHeight="1" x14ac:dyDescent="0.25">
      <c r="A523" s="185" t="s">
        <v>6</v>
      </c>
      <c r="B523" s="29" t="s">
        <v>1203</v>
      </c>
      <c r="C523" s="29" t="s">
        <v>1215</v>
      </c>
      <c r="D523" s="185" t="s">
        <v>1227</v>
      </c>
      <c r="E523" s="30">
        <v>44403</v>
      </c>
      <c r="F523" s="237">
        <v>0</v>
      </c>
      <c r="G523" s="66" t="s">
        <v>2</v>
      </c>
      <c r="H523" s="30">
        <v>45291</v>
      </c>
      <c r="I523" s="29" t="s">
        <v>2</v>
      </c>
      <c r="J523" s="29" t="s">
        <v>601</v>
      </c>
      <c r="K523" s="138" t="s">
        <v>2</v>
      </c>
      <c r="L523" s="237" t="s">
        <v>2</v>
      </c>
      <c r="M523" s="237" t="s">
        <v>2</v>
      </c>
      <c r="N523" s="34">
        <v>0</v>
      </c>
      <c r="O523" s="34">
        <v>0</v>
      </c>
      <c r="P523" s="66">
        <v>0</v>
      </c>
      <c r="R523" s="280"/>
    </row>
    <row r="524" spans="1:20" ht="66" customHeight="1" x14ac:dyDescent="0.25">
      <c r="A524" s="19" t="s">
        <v>6</v>
      </c>
      <c r="B524" s="19" t="s">
        <v>1232</v>
      </c>
      <c r="C524" s="19" t="s">
        <v>1275</v>
      </c>
      <c r="D524" s="210" t="s">
        <v>1233</v>
      </c>
      <c r="E524" s="20">
        <v>44410</v>
      </c>
      <c r="F524" s="241">
        <v>200000000</v>
      </c>
      <c r="G524" s="63" t="s">
        <v>2</v>
      </c>
      <c r="H524" s="20">
        <v>44545</v>
      </c>
      <c r="I524" s="19" t="s">
        <v>1</v>
      </c>
      <c r="J524" s="19" t="s">
        <v>106</v>
      </c>
      <c r="K524" s="144">
        <f t="shared" ref="K524:K538" si="53">+L524/F524</f>
        <v>0.88392402160000016</v>
      </c>
      <c r="L524" s="241">
        <v>176784804.32000002</v>
      </c>
      <c r="M524" s="241">
        <f t="shared" ref="M524:M546" si="54">+F524-L524</f>
        <v>23215195.679999977</v>
      </c>
      <c r="N524" s="167">
        <v>0</v>
      </c>
      <c r="O524" s="167">
        <v>0</v>
      </c>
      <c r="P524" s="63">
        <v>0</v>
      </c>
      <c r="Q524" s="283"/>
      <c r="R524" s="280"/>
      <c r="S524" s="282"/>
      <c r="T524" s="282"/>
    </row>
    <row r="525" spans="1:20" ht="66" customHeight="1" x14ac:dyDescent="0.25">
      <c r="A525" s="88" t="s">
        <v>6</v>
      </c>
      <c r="B525" s="88" t="s">
        <v>1234</v>
      </c>
      <c r="C525" s="88" t="s">
        <v>1276</v>
      </c>
      <c r="D525" s="219" t="s">
        <v>1235</v>
      </c>
      <c r="E525" s="90">
        <v>44410</v>
      </c>
      <c r="F525" s="249">
        <v>151000000</v>
      </c>
      <c r="G525" s="60" t="s">
        <v>2</v>
      </c>
      <c r="H525" s="90">
        <v>44773</v>
      </c>
      <c r="I525" s="88" t="s">
        <v>514</v>
      </c>
      <c r="J525" s="88" t="s">
        <v>106</v>
      </c>
      <c r="K525" s="158">
        <f t="shared" si="53"/>
        <v>0.28529388079470197</v>
      </c>
      <c r="L525" s="240">
        <v>43079376</v>
      </c>
      <c r="M525" s="249">
        <f t="shared" si="54"/>
        <v>107920624</v>
      </c>
      <c r="N525" s="37">
        <v>0</v>
      </c>
      <c r="O525" s="37">
        <v>0</v>
      </c>
      <c r="P525" s="60">
        <v>0</v>
      </c>
      <c r="Q525" s="283"/>
      <c r="R525" s="280"/>
      <c r="S525" s="282"/>
    </row>
    <row r="526" spans="1:20" ht="66" customHeight="1" x14ac:dyDescent="0.25">
      <c r="A526" s="56" t="s">
        <v>6</v>
      </c>
      <c r="B526" s="56" t="s">
        <v>1236</v>
      </c>
      <c r="C526" s="56" t="s">
        <v>1277</v>
      </c>
      <c r="D526" s="230" t="s">
        <v>1237</v>
      </c>
      <c r="E526" s="55">
        <v>44411</v>
      </c>
      <c r="F526" s="258">
        <v>17544030</v>
      </c>
      <c r="G526" s="67" t="s">
        <v>2</v>
      </c>
      <c r="H526" s="55">
        <v>44561</v>
      </c>
      <c r="I526" s="56" t="s">
        <v>1</v>
      </c>
      <c r="J526" s="56" t="s">
        <v>121</v>
      </c>
      <c r="K526" s="180">
        <f t="shared" si="53"/>
        <v>0.75333307113587922</v>
      </c>
      <c r="L526" s="258">
        <v>13216498</v>
      </c>
      <c r="M526" s="258">
        <f t="shared" si="54"/>
        <v>4327532</v>
      </c>
      <c r="N526" s="181">
        <v>0</v>
      </c>
      <c r="O526" s="181">
        <v>0</v>
      </c>
      <c r="P526" s="67">
        <v>0</v>
      </c>
      <c r="Q526" s="283"/>
      <c r="R526" s="280"/>
      <c r="S526" s="282"/>
      <c r="T526" s="282"/>
    </row>
    <row r="527" spans="1:20" ht="66" customHeight="1" x14ac:dyDescent="0.25">
      <c r="A527" s="56" t="s">
        <v>6</v>
      </c>
      <c r="B527" s="56" t="s">
        <v>1238</v>
      </c>
      <c r="C527" s="56" t="s">
        <v>1278</v>
      </c>
      <c r="D527" s="230" t="s">
        <v>1239</v>
      </c>
      <c r="E527" s="55">
        <v>44421</v>
      </c>
      <c r="F527" s="258">
        <v>25263415</v>
      </c>
      <c r="G527" s="67" t="s">
        <v>2</v>
      </c>
      <c r="H527" s="55">
        <v>44561</v>
      </c>
      <c r="I527" s="56" t="s">
        <v>1</v>
      </c>
      <c r="J527" s="56" t="s">
        <v>121</v>
      </c>
      <c r="K527" s="180">
        <f t="shared" si="53"/>
        <v>0.69333290847654605</v>
      </c>
      <c r="L527" s="258">
        <v>17515957</v>
      </c>
      <c r="M527" s="258">
        <f t="shared" si="54"/>
        <v>7747458</v>
      </c>
      <c r="N527" s="181">
        <v>0</v>
      </c>
      <c r="O527" s="181">
        <v>0</v>
      </c>
      <c r="P527" s="67">
        <v>0</v>
      </c>
      <c r="Q527" s="283"/>
      <c r="R527" s="280"/>
      <c r="S527" s="282"/>
      <c r="T527" s="282"/>
    </row>
    <row r="528" spans="1:20" ht="66" customHeight="1" x14ac:dyDescent="0.25">
      <c r="A528" s="33" t="s">
        <v>6</v>
      </c>
      <c r="B528" s="17" t="s">
        <v>1240</v>
      </c>
      <c r="C528" s="17" t="s">
        <v>1279</v>
      </c>
      <c r="D528" s="217" t="s">
        <v>1270</v>
      </c>
      <c r="E528" s="18">
        <v>44411</v>
      </c>
      <c r="F528" s="242">
        <v>35088075</v>
      </c>
      <c r="G528" s="65" t="s">
        <v>2</v>
      </c>
      <c r="H528" s="18">
        <v>44561</v>
      </c>
      <c r="I528" s="17" t="s">
        <v>1</v>
      </c>
      <c r="J528" s="17" t="s">
        <v>45</v>
      </c>
      <c r="K528" s="146">
        <f t="shared" si="53"/>
        <v>0.77999961525390038</v>
      </c>
      <c r="L528" s="242">
        <v>27368685</v>
      </c>
      <c r="M528" s="242">
        <f t="shared" si="54"/>
        <v>7719390</v>
      </c>
      <c r="N528" s="179">
        <v>0</v>
      </c>
      <c r="O528" s="179">
        <v>0</v>
      </c>
      <c r="P528" s="65">
        <v>0</v>
      </c>
      <c r="Q528" s="283"/>
      <c r="R528" s="280"/>
      <c r="S528" s="282"/>
      <c r="T528" s="282"/>
    </row>
    <row r="529" spans="1:20" ht="66" customHeight="1" x14ac:dyDescent="0.25">
      <c r="A529" s="49" t="s">
        <v>6</v>
      </c>
      <c r="B529" s="136" t="s">
        <v>1241</v>
      </c>
      <c r="C529" s="136" t="s">
        <v>781</v>
      </c>
      <c r="D529" s="278" t="s">
        <v>1242</v>
      </c>
      <c r="E529" s="22">
        <v>44411</v>
      </c>
      <c r="F529" s="246">
        <v>35088075</v>
      </c>
      <c r="G529" s="68" t="s">
        <v>2</v>
      </c>
      <c r="H529" s="22">
        <v>44561</v>
      </c>
      <c r="I529" s="136" t="s">
        <v>1</v>
      </c>
      <c r="J529" s="136" t="s">
        <v>87</v>
      </c>
      <c r="K529" s="154">
        <f t="shared" si="53"/>
        <v>0.78666626767071146</v>
      </c>
      <c r="L529" s="246">
        <v>27602605</v>
      </c>
      <c r="M529" s="246">
        <f t="shared" si="54"/>
        <v>7485470</v>
      </c>
      <c r="N529" s="50">
        <v>0</v>
      </c>
      <c r="O529" s="50">
        <v>0</v>
      </c>
      <c r="P529" s="68">
        <v>0</v>
      </c>
      <c r="Q529" s="283"/>
      <c r="R529" s="280"/>
      <c r="S529" s="282"/>
      <c r="T529" s="282"/>
    </row>
    <row r="530" spans="1:20" ht="66" customHeight="1" x14ac:dyDescent="0.25">
      <c r="A530" s="17" t="s">
        <v>6</v>
      </c>
      <c r="B530" s="17" t="s">
        <v>1243</v>
      </c>
      <c r="C530" s="17" t="s">
        <v>1280</v>
      </c>
      <c r="D530" s="217" t="s">
        <v>1244</v>
      </c>
      <c r="E530" s="18">
        <v>44411</v>
      </c>
      <c r="F530" s="242">
        <v>22456360</v>
      </c>
      <c r="G530" s="65" t="s">
        <v>2</v>
      </c>
      <c r="H530" s="18">
        <v>44561</v>
      </c>
      <c r="I530" s="17" t="s">
        <v>1</v>
      </c>
      <c r="J530" s="17" t="s">
        <v>45</v>
      </c>
      <c r="K530" s="146">
        <f t="shared" si="53"/>
        <v>0.77999991984453398</v>
      </c>
      <c r="L530" s="242">
        <v>17515959</v>
      </c>
      <c r="M530" s="242">
        <f t="shared" si="54"/>
        <v>4940401</v>
      </c>
      <c r="N530" s="147">
        <v>0</v>
      </c>
      <c r="O530" s="147">
        <v>0</v>
      </c>
      <c r="P530" s="65">
        <v>0</v>
      </c>
      <c r="Q530" s="283"/>
      <c r="R530" s="280"/>
      <c r="S530" s="282"/>
      <c r="T530" s="282"/>
    </row>
    <row r="531" spans="1:20" ht="66" customHeight="1" x14ac:dyDescent="0.25">
      <c r="A531" s="278" t="s">
        <v>6</v>
      </c>
      <c r="B531" s="49" t="s">
        <v>1245</v>
      </c>
      <c r="C531" s="49" t="s">
        <v>1281</v>
      </c>
      <c r="D531" s="82" t="s">
        <v>1246</v>
      </c>
      <c r="E531" s="22">
        <v>44411</v>
      </c>
      <c r="F531" s="246">
        <v>25263392</v>
      </c>
      <c r="G531" s="68" t="s">
        <v>2</v>
      </c>
      <c r="H531" s="22">
        <v>44561</v>
      </c>
      <c r="I531" s="49" t="s">
        <v>1</v>
      </c>
      <c r="J531" s="49" t="s">
        <v>34</v>
      </c>
      <c r="K531" s="154">
        <f t="shared" si="53"/>
        <v>0.78666653314012625</v>
      </c>
      <c r="L531" s="246">
        <v>19873865</v>
      </c>
      <c r="M531" s="246">
        <f t="shared" si="54"/>
        <v>5389527</v>
      </c>
      <c r="N531" s="49">
        <v>0</v>
      </c>
      <c r="O531" s="49">
        <v>0</v>
      </c>
      <c r="P531" s="68">
        <v>0</v>
      </c>
      <c r="Q531" s="283"/>
      <c r="R531" s="280"/>
      <c r="S531" s="282"/>
      <c r="T531" s="282"/>
    </row>
    <row r="532" spans="1:20" ht="66" customHeight="1" x14ac:dyDescent="0.25">
      <c r="A532" s="19" t="s">
        <v>6</v>
      </c>
      <c r="B532" s="19" t="s">
        <v>1247</v>
      </c>
      <c r="C532" s="19" t="s">
        <v>1282</v>
      </c>
      <c r="D532" s="210" t="s">
        <v>1248</v>
      </c>
      <c r="E532" s="20">
        <v>44414</v>
      </c>
      <c r="F532" s="241">
        <v>14035218</v>
      </c>
      <c r="G532" s="63" t="s">
        <v>2</v>
      </c>
      <c r="H532" s="20">
        <v>44530</v>
      </c>
      <c r="I532" s="19" t="s">
        <v>1</v>
      </c>
      <c r="J532" s="19" t="s">
        <v>63</v>
      </c>
      <c r="K532" s="144">
        <f t="shared" si="53"/>
        <v>0.94166674147847218</v>
      </c>
      <c r="L532" s="241">
        <v>13216498</v>
      </c>
      <c r="M532" s="241">
        <f t="shared" si="54"/>
        <v>818720</v>
      </c>
      <c r="N532" s="167">
        <v>0</v>
      </c>
      <c r="O532" s="167">
        <v>0</v>
      </c>
      <c r="P532" s="63">
        <v>0</v>
      </c>
      <c r="Q532" s="283"/>
      <c r="R532" s="280"/>
      <c r="S532" s="282"/>
      <c r="T532" s="282"/>
    </row>
    <row r="533" spans="1:20" ht="66" customHeight="1" x14ac:dyDescent="0.25">
      <c r="A533" s="19" t="s">
        <v>6</v>
      </c>
      <c r="B533" s="19" t="s">
        <v>1249</v>
      </c>
      <c r="C533" s="19" t="s">
        <v>1294</v>
      </c>
      <c r="D533" s="210" t="s">
        <v>1248</v>
      </c>
      <c r="E533" s="20">
        <v>44431</v>
      </c>
      <c r="F533" s="241">
        <v>12163858</v>
      </c>
      <c r="G533" s="63" t="s">
        <v>2</v>
      </c>
      <c r="H533" s="20">
        <v>44530</v>
      </c>
      <c r="I533" s="19" t="s">
        <v>1</v>
      </c>
      <c r="J533" s="19" t="s">
        <v>63</v>
      </c>
      <c r="K533" s="144">
        <f t="shared" si="53"/>
        <v>0.94230777768040375</v>
      </c>
      <c r="L533" s="241">
        <v>11462098</v>
      </c>
      <c r="M533" s="241">
        <f t="shared" si="54"/>
        <v>701760</v>
      </c>
      <c r="N533" s="167">
        <v>0</v>
      </c>
      <c r="O533" s="167">
        <v>0</v>
      </c>
      <c r="P533" s="63">
        <v>0</v>
      </c>
      <c r="Q533" s="283"/>
      <c r="R533" s="280"/>
      <c r="S533" s="282"/>
      <c r="T533" s="282"/>
    </row>
    <row r="534" spans="1:20" ht="66" customHeight="1" x14ac:dyDescent="0.25">
      <c r="A534" s="19" t="s">
        <v>6</v>
      </c>
      <c r="B534" s="19" t="s">
        <v>1250</v>
      </c>
      <c r="C534" s="19" t="s">
        <v>1283</v>
      </c>
      <c r="D534" s="210" t="s">
        <v>1248</v>
      </c>
      <c r="E534" s="20">
        <v>44414</v>
      </c>
      <c r="F534" s="241">
        <v>14035218</v>
      </c>
      <c r="G534" s="63" t="s">
        <v>2</v>
      </c>
      <c r="H534" s="20">
        <v>44530</v>
      </c>
      <c r="I534" s="19" t="s">
        <v>1</v>
      </c>
      <c r="J534" s="19" t="s">
        <v>63</v>
      </c>
      <c r="K534" s="144">
        <f t="shared" si="53"/>
        <v>0.94166674147847218</v>
      </c>
      <c r="L534" s="241">
        <v>13216498</v>
      </c>
      <c r="M534" s="241">
        <f t="shared" si="54"/>
        <v>818720</v>
      </c>
      <c r="N534" s="167">
        <v>0</v>
      </c>
      <c r="O534" s="167">
        <v>0</v>
      </c>
      <c r="P534" s="63">
        <v>0</v>
      </c>
      <c r="Q534" s="283"/>
      <c r="R534" s="280"/>
      <c r="S534" s="282"/>
      <c r="T534" s="282"/>
    </row>
    <row r="535" spans="1:20" ht="66" customHeight="1" x14ac:dyDescent="0.25">
      <c r="A535" s="19" t="s">
        <v>6</v>
      </c>
      <c r="B535" s="19" t="s">
        <v>1251</v>
      </c>
      <c r="C535" s="19" t="s">
        <v>1284</v>
      </c>
      <c r="D535" s="210" t="s">
        <v>1252</v>
      </c>
      <c r="E535" s="20">
        <v>44421</v>
      </c>
      <c r="F535" s="241">
        <v>14035218</v>
      </c>
      <c r="G535" s="63" t="s">
        <v>2</v>
      </c>
      <c r="H535" s="20">
        <v>44530</v>
      </c>
      <c r="I535" s="19" t="s">
        <v>1</v>
      </c>
      <c r="J535" s="19" t="s">
        <v>63</v>
      </c>
      <c r="K535" s="144">
        <f t="shared" si="53"/>
        <v>0.87500016031101191</v>
      </c>
      <c r="L535" s="241">
        <v>12280818</v>
      </c>
      <c r="M535" s="241">
        <f t="shared" si="54"/>
        <v>1754400</v>
      </c>
      <c r="N535" s="167">
        <v>0</v>
      </c>
      <c r="O535" s="167">
        <v>0</v>
      </c>
      <c r="P535" s="63">
        <v>0</v>
      </c>
      <c r="Q535" s="283"/>
      <c r="R535" s="280"/>
      <c r="S535" s="282"/>
      <c r="T535" s="282"/>
    </row>
    <row r="536" spans="1:20" ht="66" customHeight="1" x14ac:dyDescent="0.25">
      <c r="A536" s="19" t="s">
        <v>6</v>
      </c>
      <c r="B536" s="19" t="s">
        <v>1253</v>
      </c>
      <c r="C536" s="19" t="s">
        <v>1285</v>
      </c>
      <c r="D536" s="210" t="s">
        <v>1248</v>
      </c>
      <c r="E536" s="20">
        <v>44414</v>
      </c>
      <c r="F536" s="241">
        <v>14035218</v>
      </c>
      <c r="G536" s="63" t="s">
        <v>2</v>
      </c>
      <c r="H536" s="20">
        <v>44530</v>
      </c>
      <c r="I536" s="19" t="s">
        <v>1</v>
      </c>
      <c r="J536" s="19" t="s">
        <v>63</v>
      </c>
      <c r="K536" s="144">
        <f t="shared" si="53"/>
        <v>0.94166674147847218</v>
      </c>
      <c r="L536" s="241">
        <v>13216498</v>
      </c>
      <c r="M536" s="241">
        <f t="shared" si="54"/>
        <v>818720</v>
      </c>
      <c r="N536" s="167">
        <v>0</v>
      </c>
      <c r="O536" s="167">
        <v>0</v>
      </c>
      <c r="P536" s="63">
        <v>0</v>
      </c>
      <c r="Q536" s="283"/>
      <c r="R536" s="280"/>
      <c r="S536" s="282"/>
      <c r="T536" s="282"/>
    </row>
    <row r="537" spans="1:20" ht="66" customHeight="1" x14ac:dyDescent="0.25">
      <c r="A537" s="19" t="s">
        <v>6</v>
      </c>
      <c r="B537" s="19" t="s">
        <v>1254</v>
      </c>
      <c r="C537" s="19" t="s">
        <v>1286</v>
      </c>
      <c r="D537" s="210" t="s">
        <v>1255</v>
      </c>
      <c r="E537" s="20">
        <v>44417</v>
      </c>
      <c r="F537" s="241">
        <v>17544030</v>
      </c>
      <c r="G537" s="63" t="s">
        <v>2</v>
      </c>
      <c r="H537" s="20">
        <v>44561</v>
      </c>
      <c r="I537" s="19" t="s">
        <v>1</v>
      </c>
      <c r="J537" s="19" t="s">
        <v>601</v>
      </c>
      <c r="K537" s="144">
        <f t="shared" si="53"/>
        <v>0.73999976060232453</v>
      </c>
      <c r="L537" s="241">
        <v>12982578</v>
      </c>
      <c r="M537" s="241">
        <f t="shared" si="54"/>
        <v>4561452</v>
      </c>
      <c r="N537" s="167">
        <v>0</v>
      </c>
      <c r="O537" s="167">
        <v>0</v>
      </c>
      <c r="P537" s="63">
        <v>0</v>
      </c>
      <c r="Q537" s="283"/>
      <c r="R537" s="280"/>
      <c r="S537" s="282"/>
      <c r="T537" s="282"/>
    </row>
    <row r="538" spans="1:20" ht="66" customHeight="1" x14ac:dyDescent="0.25">
      <c r="A538" s="19" t="s">
        <v>6</v>
      </c>
      <c r="B538" s="19" t="s">
        <v>1256</v>
      </c>
      <c r="C538" s="19" t="s">
        <v>1287</v>
      </c>
      <c r="D538" s="210" t="s">
        <v>1257</v>
      </c>
      <c r="E538" s="20">
        <v>44421</v>
      </c>
      <c r="F538" s="241">
        <v>40000410</v>
      </c>
      <c r="G538" s="63" t="s">
        <v>2</v>
      </c>
      <c r="H538" s="20">
        <v>44561</v>
      </c>
      <c r="I538" s="19" t="s">
        <v>1</v>
      </c>
      <c r="J538" s="19" t="s">
        <v>463</v>
      </c>
      <c r="K538" s="144">
        <f t="shared" si="53"/>
        <v>0.69999985000153753</v>
      </c>
      <c r="L538" s="241">
        <v>28000281</v>
      </c>
      <c r="M538" s="241">
        <f t="shared" si="54"/>
        <v>12000129</v>
      </c>
      <c r="N538" s="167">
        <v>0</v>
      </c>
      <c r="O538" s="167">
        <v>0</v>
      </c>
      <c r="P538" s="63">
        <v>0</v>
      </c>
      <c r="Q538" s="283"/>
      <c r="R538" s="280"/>
      <c r="S538" s="282"/>
      <c r="T538" s="282"/>
    </row>
    <row r="539" spans="1:20" ht="66" customHeight="1" x14ac:dyDescent="0.25">
      <c r="A539" s="88" t="s">
        <v>6</v>
      </c>
      <c r="B539" s="88" t="s">
        <v>1296</v>
      </c>
      <c r="C539" s="88" t="s">
        <v>1329</v>
      </c>
      <c r="D539" s="219" t="s">
        <v>1229</v>
      </c>
      <c r="E539" s="89">
        <v>44440</v>
      </c>
      <c r="F539" s="266">
        <v>0</v>
      </c>
      <c r="G539" s="74" t="s">
        <v>2</v>
      </c>
      <c r="H539" s="89">
        <v>46251</v>
      </c>
      <c r="I539" s="86" t="s">
        <v>2</v>
      </c>
      <c r="J539" s="86" t="s">
        <v>1190</v>
      </c>
      <c r="K539" s="158">
        <v>0</v>
      </c>
      <c r="L539" s="249">
        <v>0</v>
      </c>
      <c r="M539" s="249">
        <f t="shared" si="54"/>
        <v>0</v>
      </c>
      <c r="N539" s="37">
        <v>0</v>
      </c>
      <c r="O539" s="37">
        <v>0</v>
      </c>
      <c r="P539" s="60">
        <v>0</v>
      </c>
      <c r="Q539" s="283"/>
      <c r="R539" s="280"/>
      <c r="S539" s="282"/>
    </row>
    <row r="540" spans="1:20" ht="66" customHeight="1" x14ac:dyDescent="0.25">
      <c r="A540" s="19" t="s">
        <v>6</v>
      </c>
      <c r="B540" s="19" t="s">
        <v>1258</v>
      </c>
      <c r="C540" s="19" t="s">
        <v>1288</v>
      </c>
      <c r="D540" s="210" t="s">
        <v>1259</v>
      </c>
      <c r="E540" s="20">
        <v>44425</v>
      </c>
      <c r="F540" s="241">
        <v>103999140</v>
      </c>
      <c r="G540" s="63" t="s">
        <v>2</v>
      </c>
      <c r="H540" s="20">
        <v>44517</v>
      </c>
      <c r="I540" s="19" t="s">
        <v>1</v>
      </c>
      <c r="J540" s="19" t="s">
        <v>436</v>
      </c>
      <c r="K540" s="144">
        <f t="shared" ref="K540:K545" si="55">+L540/F540</f>
        <v>1</v>
      </c>
      <c r="L540" s="241">
        <v>103999140</v>
      </c>
      <c r="M540" s="241">
        <f t="shared" si="54"/>
        <v>0</v>
      </c>
      <c r="N540" s="167">
        <v>0</v>
      </c>
      <c r="O540" s="167">
        <v>0</v>
      </c>
      <c r="P540" s="63">
        <v>0</v>
      </c>
      <c r="Q540" s="283"/>
      <c r="R540" s="280"/>
      <c r="S540" s="282"/>
      <c r="T540" s="282"/>
    </row>
    <row r="541" spans="1:20" ht="66" customHeight="1" x14ac:dyDescent="0.25">
      <c r="A541" s="19" t="s">
        <v>6</v>
      </c>
      <c r="B541" s="19" t="s">
        <v>1260</v>
      </c>
      <c r="C541" s="19" t="s">
        <v>1289</v>
      </c>
      <c r="D541" s="210" t="s">
        <v>1261</v>
      </c>
      <c r="E541" s="20">
        <v>44431</v>
      </c>
      <c r="F541" s="241">
        <v>35088075</v>
      </c>
      <c r="G541" s="63" t="s">
        <v>2</v>
      </c>
      <c r="H541" s="20">
        <v>44561</v>
      </c>
      <c r="I541" s="19" t="s">
        <v>1</v>
      </c>
      <c r="J541" s="19" t="s">
        <v>601</v>
      </c>
      <c r="K541" s="144">
        <f t="shared" si="55"/>
        <v>0.64666656691767788</v>
      </c>
      <c r="L541" s="241">
        <v>22690285</v>
      </c>
      <c r="M541" s="241">
        <f t="shared" si="54"/>
        <v>12397790</v>
      </c>
      <c r="N541" s="167">
        <v>0</v>
      </c>
      <c r="O541" s="167">
        <v>0</v>
      </c>
      <c r="P541" s="63">
        <v>0</v>
      </c>
      <c r="Q541" s="283"/>
      <c r="R541" s="280"/>
      <c r="S541" s="282"/>
      <c r="T541" s="282"/>
    </row>
    <row r="542" spans="1:20" ht="66" customHeight="1" x14ac:dyDescent="0.25">
      <c r="A542" s="19" t="s">
        <v>6</v>
      </c>
      <c r="B542" s="19" t="s">
        <v>1262</v>
      </c>
      <c r="C542" s="19" t="s">
        <v>1290</v>
      </c>
      <c r="D542" s="210" t="s">
        <v>1263</v>
      </c>
      <c r="E542" s="20">
        <v>44434</v>
      </c>
      <c r="F542" s="241">
        <v>11579058</v>
      </c>
      <c r="G542" s="63" t="s">
        <v>2</v>
      </c>
      <c r="H542" s="20">
        <v>44530</v>
      </c>
      <c r="I542" s="19" t="s">
        <v>1</v>
      </c>
      <c r="J542" s="19" t="s">
        <v>63</v>
      </c>
      <c r="K542" s="144">
        <f t="shared" si="55"/>
        <v>0.95959602240527686</v>
      </c>
      <c r="L542" s="241">
        <v>11111218</v>
      </c>
      <c r="M542" s="241">
        <f t="shared" si="54"/>
        <v>467840</v>
      </c>
      <c r="N542" s="167">
        <v>0</v>
      </c>
      <c r="O542" s="167">
        <v>0</v>
      </c>
      <c r="P542" s="63">
        <v>0</v>
      </c>
      <c r="Q542" s="283"/>
      <c r="R542" s="280"/>
      <c r="S542" s="282"/>
      <c r="T542" s="282"/>
    </row>
    <row r="543" spans="1:20" ht="66" customHeight="1" x14ac:dyDescent="0.25">
      <c r="A543" s="19" t="s">
        <v>6</v>
      </c>
      <c r="B543" s="19" t="s">
        <v>1264</v>
      </c>
      <c r="C543" s="19" t="s">
        <v>1291</v>
      </c>
      <c r="D543" s="210" t="s">
        <v>1265</v>
      </c>
      <c r="E543" s="20">
        <v>44438</v>
      </c>
      <c r="F543" s="241">
        <v>20210732</v>
      </c>
      <c r="G543" s="63" t="s">
        <v>2</v>
      </c>
      <c r="H543" s="20">
        <v>44530</v>
      </c>
      <c r="I543" s="19" t="s">
        <v>1</v>
      </c>
      <c r="J543" s="19" t="s">
        <v>63</v>
      </c>
      <c r="K543" s="144">
        <f t="shared" si="55"/>
        <v>0.75</v>
      </c>
      <c r="L543" s="241">
        <v>15158049</v>
      </c>
      <c r="M543" s="241">
        <f t="shared" si="54"/>
        <v>5052683</v>
      </c>
      <c r="N543" s="167">
        <v>0</v>
      </c>
      <c r="O543" s="167">
        <v>0</v>
      </c>
      <c r="P543" s="63">
        <v>0</v>
      </c>
      <c r="Q543" s="283"/>
      <c r="R543" s="280"/>
      <c r="S543" s="282"/>
      <c r="T543" s="282"/>
    </row>
    <row r="544" spans="1:20" ht="66" customHeight="1" x14ac:dyDescent="0.25">
      <c r="A544" s="19" t="s">
        <v>6</v>
      </c>
      <c r="B544" s="19" t="s">
        <v>1266</v>
      </c>
      <c r="C544" s="19" t="s">
        <v>1292</v>
      </c>
      <c r="D544" s="210" t="s">
        <v>1267</v>
      </c>
      <c r="E544" s="20">
        <v>44438</v>
      </c>
      <c r="F544" s="241">
        <v>30175740</v>
      </c>
      <c r="G544" s="63" t="s">
        <v>2</v>
      </c>
      <c r="H544" s="20">
        <v>44561</v>
      </c>
      <c r="I544" s="19" t="s">
        <v>1</v>
      </c>
      <c r="J544" s="19" t="s">
        <v>459</v>
      </c>
      <c r="K544" s="144">
        <f t="shared" si="55"/>
        <v>0.71317836778816357</v>
      </c>
      <c r="L544" s="241">
        <v>21520685</v>
      </c>
      <c r="M544" s="241">
        <f t="shared" si="54"/>
        <v>8655055</v>
      </c>
      <c r="N544" s="167">
        <v>0</v>
      </c>
      <c r="O544" s="167">
        <v>0</v>
      </c>
      <c r="P544" s="63">
        <v>0</v>
      </c>
      <c r="Q544" s="283"/>
      <c r="R544" s="280"/>
      <c r="S544" s="282"/>
      <c r="T544" s="282"/>
    </row>
    <row r="545" spans="1:19" ht="66" customHeight="1" x14ac:dyDescent="0.25">
      <c r="A545" s="88" t="s">
        <v>6</v>
      </c>
      <c r="B545" s="88" t="s">
        <v>1268</v>
      </c>
      <c r="C545" s="88" t="s">
        <v>1293</v>
      </c>
      <c r="D545" s="219" t="s">
        <v>1269</v>
      </c>
      <c r="E545" s="90">
        <v>44439</v>
      </c>
      <c r="F545" s="249">
        <v>8089858</v>
      </c>
      <c r="G545" s="60" t="s">
        <v>2</v>
      </c>
      <c r="H545" s="90">
        <v>44804</v>
      </c>
      <c r="I545" s="88" t="s">
        <v>514</v>
      </c>
      <c r="J545" s="88" t="s">
        <v>11</v>
      </c>
      <c r="K545" s="158">
        <f t="shared" si="55"/>
        <v>1</v>
      </c>
      <c r="L545" s="240">
        <v>8089858</v>
      </c>
      <c r="M545" s="249">
        <f t="shared" si="54"/>
        <v>0</v>
      </c>
      <c r="N545" s="37">
        <v>0</v>
      </c>
      <c r="O545" s="37">
        <v>0</v>
      </c>
      <c r="P545" s="60">
        <v>0</v>
      </c>
      <c r="Q545" s="283"/>
      <c r="R545" s="280"/>
      <c r="S545" s="282"/>
    </row>
    <row r="546" spans="1:19" ht="66" customHeight="1" x14ac:dyDescent="0.25">
      <c r="A546" s="88" t="s">
        <v>6</v>
      </c>
      <c r="B546" s="86" t="s">
        <v>1297</v>
      </c>
      <c r="C546" s="86" t="s">
        <v>1330</v>
      </c>
      <c r="D546" s="221" t="s">
        <v>1364</v>
      </c>
      <c r="E546" s="89">
        <v>44447</v>
      </c>
      <c r="F546" s="267">
        <v>0</v>
      </c>
      <c r="G546" s="86" t="s">
        <v>2</v>
      </c>
      <c r="H546" s="89">
        <v>44561</v>
      </c>
      <c r="I546" s="86" t="s">
        <v>2</v>
      </c>
      <c r="J546" s="86" t="s">
        <v>11</v>
      </c>
      <c r="K546" s="158">
        <v>0</v>
      </c>
      <c r="L546" s="249">
        <v>0</v>
      </c>
      <c r="M546" s="249">
        <f t="shared" si="54"/>
        <v>0</v>
      </c>
      <c r="N546" s="37">
        <v>0</v>
      </c>
      <c r="O546" s="37">
        <v>0</v>
      </c>
      <c r="P546" s="60">
        <v>0</v>
      </c>
      <c r="Q546" s="283"/>
      <c r="R546" s="280"/>
      <c r="S546" s="282"/>
    </row>
    <row r="547" spans="1:19" ht="66" customHeight="1" x14ac:dyDescent="0.25">
      <c r="A547" s="29" t="s">
        <v>6</v>
      </c>
      <c r="B547" s="29" t="s">
        <v>1298</v>
      </c>
      <c r="C547" s="29" t="s">
        <v>1331</v>
      </c>
      <c r="D547" s="185" t="s">
        <v>1365</v>
      </c>
      <c r="E547" s="30">
        <v>44454</v>
      </c>
      <c r="F547" s="264">
        <v>14035224</v>
      </c>
      <c r="G547" s="78" t="s">
        <v>2</v>
      </c>
      <c r="H547" s="30">
        <v>44530</v>
      </c>
      <c r="I547" s="29" t="s">
        <v>1</v>
      </c>
      <c r="J547" s="29" t="s">
        <v>451</v>
      </c>
      <c r="K547" s="138">
        <f t="shared" ref="K547:K554" si="56">+L547/F547</f>
        <v>0.56666655266777355</v>
      </c>
      <c r="L547" s="237">
        <v>7953292</v>
      </c>
      <c r="M547" s="237">
        <f t="shared" ref="M547:M554" si="57">+F547+P547-L547</f>
        <v>6081932</v>
      </c>
      <c r="N547" s="34">
        <v>0</v>
      </c>
      <c r="O547" s="34">
        <v>0</v>
      </c>
      <c r="P547" s="66">
        <v>0</v>
      </c>
      <c r="Q547" s="283"/>
      <c r="R547" s="280"/>
      <c r="S547" s="282"/>
    </row>
    <row r="548" spans="1:19" ht="66" customHeight="1" x14ac:dyDescent="0.25">
      <c r="A548" s="29" t="s">
        <v>6</v>
      </c>
      <c r="B548" s="29" t="s">
        <v>1299</v>
      </c>
      <c r="C548" s="29" t="s">
        <v>1332</v>
      </c>
      <c r="D548" s="185" t="s">
        <v>1366</v>
      </c>
      <c r="E548" s="30">
        <v>44448</v>
      </c>
      <c r="F548" s="264">
        <v>59547523</v>
      </c>
      <c r="G548" s="78" t="s">
        <v>2</v>
      </c>
      <c r="H548" s="30">
        <v>44561</v>
      </c>
      <c r="I548" s="29" t="s">
        <v>1</v>
      </c>
      <c r="J548" s="29" t="s">
        <v>601</v>
      </c>
      <c r="K548" s="138">
        <f t="shared" si="56"/>
        <v>0.66956521432469995</v>
      </c>
      <c r="L548" s="237">
        <v>39870950</v>
      </c>
      <c r="M548" s="237">
        <f t="shared" si="57"/>
        <v>19676573</v>
      </c>
      <c r="N548" s="34">
        <v>0</v>
      </c>
      <c r="O548" s="34">
        <v>0</v>
      </c>
      <c r="P548" s="66">
        <v>0</v>
      </c>
      <c r="Q548" s="283"/>
      <c r="R548" s="280"/>
      <c r="S548" s="282"/>
    </row>
    <row r="549" spans="1:19" ht="66" customHeight="1" x14ac:dyDescent="0.25">
      <c r="A549" s="29" t="s">
        <v>6</v>
      </c>
      <c r="B549" s="29" t="s">
        <v>1300</v>
      </c>
      <c r="C549" s="29" t="s">
        <v>1333</v>
      </c>
      <c r="D549" s="185" t="s">
        <v>1367</v>
      </c>
      <c r="E549" s="30">
        <v>44453</v>
      </c>
      <c r="F549" s="264">
        <v>14000000</v>
      </c>
      <c r="G549" s="78" t="s">
        <v>2</v>
      </c>
      <c r="H549" s="30">
        <v>44561</v>
      </c>
      <c r="I549" s="29" t="s">
        <v>1</v>
      </c>
      <c r="J549" s="29" t="s">
        <v>360</v>
      </c>
      <c r="K549" s="138">
        <f t="shared" si="56"/>
        <v>0.63333257142857147</v>
      </c>
      <c r="L549" s="237">
        <v>8866656</v>
      </c>
      <c r="M549" s="237">
        <f t="shared" si="57"/>
        <v>5133344</v>
      </c>
      <c r="N549" s="34">
        <v>0</v>
      </c>
      <c r="O549" s="34">
        <v>0</v>
      </c>
      <c r="P549" s="66">
        <v>0</v>
      </c>
      <c r="Q549" s="283"/>
      <c r="R549" s="280"/>
      <c r="S549" s="282"/>
    </row>
    <row r="550" spans="1:19" ht="66" customHeight="1" x14ac:dyDescent="0.25">
      <c r="A550" s="29" t="s">
        <v>6</v>
      </c>
      <c r="B550" s="29" t="s">
        <v>1630</v>
      </c>
      <c r="C550" s="29" t="s">
        <v>538</v>
      </c>
      <c r="D550" s="185" t="s">
        <v>1747</v>
      </c>
      <c r="E550" s="30">
        <v>44474</v>
      </c>
      <c r="F550" s="265">
        <v>59267970</v>
      </c>
      <c r="G550" s="78" t="s">
        <v>2</v>
      </c>
      <c r="H550" s="30">
        <v>44742</v>
      </c>
      <c r="I550" s="29" t="s">
        <v>1798</v>
      </c>
      <c r="J550" s="29" t="s">
        <v>0</v>
      </c>
      <c r="K550" s="138">
        <f t="shared" si="56"/>
        <v>0.20697128651445293</v>
      </c>
      <c r="L550" s="237">
        <v>12266768</v>
      </c>
      <c r="M550" s="237">
        <f t="shared" si="57"/>
        <v>47001202</v>
      </c>
      <c r="N550" s="34">
        <v>0</v>
      </c>
      <c r="O550" s="34">
        <v>0</v>
      </c>
      <c r="P550" s="66">
        <v>0</v>
      </c>
      <c r="R550" s="280"/>
    </row>
    <row r="551" spans="1:19" ht="66" customHeight="1" x14ac:dyDescent="0.25">
      <c r="A551" s="29" t="s">
        <v>6</v>
      </c>
      <c r="B551" s="29" t="s">
        <v>1631</v>
      </c>
      <c r="C551" s="29" t="s">
        <v>1700</v>
      </c>
      <c r="D551" s="185" t="s">
        <v>1748</v>
      </c>
      <c r="E551" s="30">
        <v>44474</v>
      </c>
      <c r="F551" s="265">
        <v>59267970</v>
      </c>
      <c r="G551" s="78" t="s">
        <v>2</v>
      </c>
      <c r="H551" s="30">
        <v>44742</v>
      </c>
      <c r="I551" s="29" t="s">
        <v>1798</v>
      </c>
      <c r="J551" s="29" t="s">
        <v>0</v>
      </c>
      <c r="K551" s="138">
        <f t="shared" si="56"/>
        <v>0.20697128651445293</v>
      </c>
      <c r="L551" s="237">
        <v>12266768</v>
      </c>
      <c r="M551" s="237">
        <f t="shared" si="57"/>
        <v>47001202</v>
      </c>
      <c r="N551" s="34">
        <v>0</v>
      </c>
      <c r="O551" s="34">
        <v>0</v>
      </c>
      <c r="P551" s="66">
        <v>0</v>
      </c>
      <c r="R551" s="280"/>
    </row>
    <row r="552" spans="1:19" ht="66" customHeight="1" x14ac:dyDescent="0.25">
      <c r="A552" s="29" t="s">
        <v>6</v>
      </c>
      <c r="B552" s="29" t="s">
        <v>1632</v>
      </c>
      <c r="C552" s="29" t="s">
        <v>1701</v>
      </c>
      <c r="D552" s="185" t="s">
        <v>1749</v>
      </c>
      <c r="E552" s="30">
        <v>44474</v>
      </c>
      <c r="F552" s="265">
        <v>59267970</v>
      </c>
      <c r="G552" s="78" t="s">
        <v>2</v>
      </c>
      <c r="H552" s="30">
        <v>44742</v>
      </c>
      <c r="I552" s="29" t="s">
        <v>1798</v>
      </c>
      <c r="J552" s="29" t="s">
        <v>0</v>
      </c>
      <c r="K552" s="138">
        <f t="shared" si="56"/>
        <v>0.20697128651445293</v>
      </c>
      <c r="L552" s="237">
        <v>12266768</v>
      </c>
      <c r="M552" s="237">
        <f t="shared" si="57"/>
        <v>47001202</v>
      </c>
      <c r="N552" s="34">
        <v>0</v>
      </c>
      <c r="O552" s="34">
        <v>0</v>
      </c>
      <c r="P552" s="66">
        <v>0</v>
      </c>
      <c r="R552" s="280"/>
    </row>
    <row r="553" spans="1:19" ht="66" customHeight="1" x14ac:dyDescent="0.25">
      <c r="A553" s="29" t="s">
        <v>6</v>
      </c>
      <c r="B553" s="29" t="s">
        <v>1633</v>
      </c>
      <c r="C553" s="29" t="s">
        <v>1702</v>
      </c>
      <c r="D553" s="185" t="s">
        <v>1750</v>
      </c>
      <c r="E553" s="30">
        <v>44474</v>
      </c>
      <c r="F553" s="265">
        <v>59267970</v>
      </c>
      <c r="G553" s="78" t="s">
        <v>2</v>
      </c>
      <c r="H553" s="30">
        <v>44742</v>
      </c>
      <c r="I553" s="29" t="s">
        <v>1798</v>
      </c>
      <c r="J553" s="29" t="s">
        <v>0</v>
      </c>
      <c r="K553" s="138">
        <f t="shared" si="56"/>
        <v>0.20697128651445293</v>
      </c>
      <c r="L553" s="237">
        <v>12266768</v>
      </c>
      <c r="M553" s="237">
        <f t="shared" si="57"/>
        <v>47001202</v>
      </c>
      <c r="N553" s="34">
        <v>0</v>
      </c>
      <c r="O553" s="34">
        <v>0</v>
      </c>
      <c r="P553" s="66">
        <v>0</v>
      </c>
      <c r="R553" s="280"/>
    </row>
    <row r="554" spans="1:19" ht="66" customHeight="1" x14ac:dyDescent="0.25">
      <c r="A554" s="29" t="s">
        <v>6</v>
      </c>
      <c r="B554" s="29" t="s">
        <v>1301</v>
      </c>
      <c r="C554" s="29" t="s">
        <v>1334</v>
      </c>
      <c r="D554" s="185" t="s">
        <v>1368</v>
      </c>
      <c r="E554" s="30">
        <v>44453</v>
      </c>
      <c r="F554" s="264">
        <v>10105360</v>
      </c>
      <c r="G554" s="78" t="s">
        <v>2</v>
      </c>
      <c r="H554" s="30">
        <v>44561</v>
      </c>
      <c r="I554" s="29" t="s">
        <v>1</v>
      </c>
      <c r="J554" s="29" t="s">
        <v>463</v>
      </c>
      <c r="K554" s="138">
        <f t="shared" si="56"/>
        <v>0.62499950521307501</v>
      </c>
      <c r="L554" s="237">
        <v>6315845</v>
      </c>
      <c r="M554" s="237">
        <f t="shared" si="57"/>
        <v>3789515</v>
      </c>
      <c r="N554" s="34">
        <v>0</v>
      </c>
      <c r="O554" s="34">
        <v>0</v>
      </c>
      <c r="P554" s="66">
        <v>0</v>
      </c>
      <c r="Q554" s="283"/>
      <c r="R554" s="280"/>
      <c r="S554" s="282"/>
    </row>
    <row r="555" spans="1:19" ht="66" customHeight="1" x14ac:dyDescent="0.25">
      <c r="A555" s="86" t="s">
        <v>6</v>
      </c>
      <c r="B555" s="86" t="s">
        <v>1302</v>
      </c>
      <c r="C555" s="86" t="s">
        <v>1335</v>
      </c>
      <c r="D555" s="221" t="s">
        <v>1369</v>
      </c>
      <c r="E555" s="89">
        <v>44455</v>
      </c>
      <c r="F555" s="268">
        <v>17850000</v>
      </c>
      <c r="G555" s="74" t="s">
        <v>2</v>
      </c>
      <c r="H555" s="89">
        <v>44545</v>
      </c>
      <c r="I555" s="86" t="s">
        <v>514</v>
      </c>
      <c r="J555" s="86" t="s">
        <v>533</v>
      </c>
      <c r="K555" s="158">
        <f>+L555/(F555+P555)</f>
        <v>1</v>
      </c>
      <c r="L555" s="240">
        <v>17850000</v>
      </c>
      <c r="M555" s="249">
        <f>+F555-L555</f>
        <v>0</v>
      </c>
      <c r="N555" s="37">
        <v>0</v>
      </c>
      <c r="O555" s="37">
        <v>0</v>
      </c>
      <c r="P555" s="60">
        <v>0</v>
      </c>
      <c r="Q555" s="283"/>
      <c r="R555" s="280"/>
      <c r="S555" s="282"/>
    </row>
    <row r="556" spans="1:19" ht="66" customHeight="1" x14ac:dyDescent="0.25">
      <c r="A556" s="29" t="s">
        <v>1271</v>
      </c>
      <c r="B556" s="29" t="s">
        <v>1303</v>
      </c>
      <c r="C556" s="29" t="s">
        <v>1336</v>
      </c>
      <c r="D556" s="185" t="s">
        <v>1370</v>
      </c>
      <c r="E556" s="30">
        <v>44456</v>
      </c>
      <c r="F556" s="264">
        <v>187380840</v>
      </c>
      <c r="G556" s="78" t="s">
        <v>2</v>
      </c>
      <c r="H556" s="30">
        <v>44561</v>
      </c>
      <c r="I556" s="29" t="s">
        <v>1</v>
      </c>
      <c r="J556" s="29" t="s">
        <v>371</v>
      </c>
      <c r="K556" s="138">
        <v>0</v>
      </c>
      <c r="L556" s="237">
        <v>187379388.49000001</v>
      </c>
      <c r="M556" s="237">
        <f>+F556-L556</f>
        <v>1451.5099999904633</v>
      </c>
      <c r="N556" s="34">
        <v>0</v>
      </c>
      <c r="O556" s="34">
        <v>0</v>
      </c>
      <c r="P556" s="66">
        <v>0</v>
      </c>
      <c r="Q556" s="283"/>
      <c r="R556" s="280"/>
      <c r="S556" s="282"/>
    </row>
    <row r="557" spans="1:19" ht="66" customHeight="1" x14ac:dyDescent="0.25">
      <c r="A557" s="29" t="s">
        <v>6</v>
      </c>
      <c r="B557" s="29" t="s">
        <v>1304</v>
      </c>
      <c r="C557" s="29" t="s">
        <v>1337</v>
      </c>
      <c r="D557" s="185" t="s">
        <v>1371</v>
      </c>
      <c r="E557" s="30">
        <v>44454</v>
      </c>
      <c r="F557" s="264">
        <v>11263266</v>
      </c>
      <c r="G557" s="78" t="s">
        <v>2</v>
      </c>
      <c r="H557" s="30">
        <v>44561</v>
      </c>
      <c r="I557" s="29" t="s">
        <v>1</v>
      </c>
      <c r="J557" s="29" t="s">
        <v>371</v>
      </c>
      <c r="K557" s="138">
        <f t="shared" ref="K557:K567" si="58">+L557/F557</f>
        <v>0.7009345246751697</v>
      </c>
      <c r="L557" s="237">
        <v>7894812</v>
      </c>
      <c r="M557" s="237">
        <f t="shared" ref="M557:M567" si="59">+F557+P557-L557</f>
        <v>3368454</v>
      </c>
      <c r="N557" s="139">
        <v>0</v>
      </c>
      <c r="O557" s="139">
        <v>0</v>
      </c>
      <c r="P557" s="66">
        <v>0</v>
      </c>
      <c r="Q557" s="283"/>
      <c r="R557" s="280"/>
      <c r="S557" s="282"/>
    </row>
    <row r="558" spans="1:19" ht="66" customHeight="1" x14ac:dyDescent="0.25">
      <c r="A558" s="29" t="s">
        <v>6</v>
      </c>
      <c r="B558" s="29" t="s">
        <v>1305</v>
      </c>
      <c r="C558" s="29" t="s">
        <v>1338</v>
      </c>
      <c r="D558" s="185" t="s">
        <v>1372</v>
      </c>
      <c r="E558" s="30">
        <v>44455</v>
      </c>
      <c r="F558" s="264">
        <v>12397778</v>
      </c>
      <c r="G558" s="78" t="s">
        <v>2</v>
      </c>
      <c r="H558" s="30">
        <v>44561</v>
      </c>
      <c r="I558" s="29" t="s">
        <v>1</v>
      </c>
      <c r="J558" s="29" t="s">
        <v>601</v>
      </c>
      <c r="K558" s="138">
        <f t="shared" si="58"/>
        <v>0.66981131618907841</v>
      </c>
      <c r="L558" s="237">
        <v>8304172</v>
      </c>
      <c r="M558" s="237">
        <f t="shared" si="59"/>
        <v>4093606</v>
      </c>
      <c r="N558" s="76">
        <v>0</v>
      </c>
      <c r="O558" s="76">
        <v>0</v>
      </c>
      <c r="P558" s="66">
        <v>0</v>
      </c>
      <c r="Q558" s="283"/>
      <c r="R558" s="280"/>
      <c r="S558" s="282"/>
    </row>
    <row r="559" spans="1:19" ht="66" customHeight="1" x14ac:dyDescent="0.25">
      <c r="A559" s="134" t="s">
        <v>6</v>
      </c>
      <c r="B559" s="134" t="s">
        <v>1306</v>
      </c>
      <c r="C559" s="134" t="s">
        <v>1339</v>
      </c>
      <c r="D559" s="276" t="s">
        <v>1373</v>
      </c>
      <c r="E559" s="16">
        <v>44456</v>
      </c>
      <c r="F559" s="122">
        <v>15915947</v>
      </c>
      <c r="G559" s="84" t="s">
        <v>2</v>
      </c>
      <c r="H559" s="16">
        <v>44530</v>
      </c>
      <c r="I559" s="134" t="s">
        <v>1</v>
      </c>
      <c r="J559" s="134" t="s">
        <v>30</v>
      </c>
      <c r="K559" s="140">
        <f t="shared" si="58"/>
        <v>0.86419765031889084</v>
      </c>
      <c r="L559" s="239">
        <v>13754524</v>
      </c>
      <c r="M559" s="239">
        <f t="shared" si="59"/>
        <v>2161423</v>
      </c>
      <c r="N559" s="32">
        <v>0</v>
      </c>
      <c r="O559" s="32">
        <v>0</v>
      </c>
      <c r="P559" s="62">
        <v>0</v>
      </c>
      <c r="Q559" s="283"/>
      <c r="R559" s="280"/>
      <c r="S559" s="282"/>
    </row>
    <row r="560" spans="1:19" ht="66" customHeight="1" x14ac:dyDescent="0.25">
      <c r="A560" s="29" t="s">
        <v>6</v>
      </c>
      <c r="B560" s="29" t="s">
        <v>1307</v>
      </c>
      <c r="C560" s="29" t="s">
        <v>1340</v>
      </c>
      <c r="D560" s="185" t="s">
        <v>1374</v>
      </c>
      <c r="E560" s="30">
        <v>44466</v>
      </c>
      <c r="F560" s="264">
        <v>13099538</v>
      </c>
      <c r="G560" s="78" t="s">
        <v>2</v>
      </c>
      <c r="H560" s="30">
        <v>44561</v>
      </c>
      <c r="I560" s="29" t="s">
        <v>1</v>
      </c>
      <c r="J560" s="29" t="s">
        <v>371</v>
      </c>
      <c r="K560" s="138">
        <f t="shared" si="58"/>
        <v>0.55357158397494632</v>
      </c>
      <c r="L560" s="237">
        <v>7251532</v>
      </c>
      <c r="M560" s="237">
        <f t="shared" si="59"/>
        <v>5848006</v>
      </c>
      <c r="N560" s="34">
        <v>0</v>
      </c>
      <c r="O560" s="34">
        <v>0</v>
      </c>
      <c r="P560" s="66">
        <v>0</v>
      </c>
      <c r="Q560" s="283"/>
      <c r="R560" s="280"/>
      <c r="S560" s="282"/>
    </row>
    <row r="561" spans="1:19" ht="66" customHeight="1" x14ac:dyDescent="0.25">
      <c r="A561" s="134" t="s">
        <v>6</v>
      </c>
      <c r="B561" s="134" t="s">
        <v>1308</v>
      </c>
      <c r="C561" s="134" t="s">
        <v>1341</v>
      </c>
      <c r="D561" s="276" t="s">
        <v>1373</v>
      </c>
      <c r="E561" s="16">
        <v>44466</v>
      </c>
      <c r="F561" s="122">
        <v>15915947</v>
      </c>
      <c r="G561" s="84" t="s">
        <v>2</v>
      </c>
      <c r="H561" s="16">
        <v>44530</v>
      </c>
      <c r="I561" s="134" t="s">
        <v>1</v>
      </c>
      <c r="J561" s="134" t="s">
        <v>30</v>
      </c>
      <c r="K561" s="140">
        <f t="shared" si="58"/>
        <v>0.77777797324909415</v>
      </c>
      <c r="L561" s="239">
        <v>12379073</v>
      </c>
      <c r="M561" s="239">
        <f t="shared" si="59"/>
        <v>3536874</v>
      </c>
      <c r="N561" s="32">
        <v>0</v>
      </c>
      <c r="O561" s="32">
        <v>0</v>
      </c>
      <c r="P561" s="62">
        <v>0</v>
      </c>
      <c r="Q561" s="283"/>
      <c r="R561" s="280"/>
      <c r="S561" s="282"/>
    </row>
    <row r="562" spans="1:19" ht="66" customHeight="1" x14ac:dyDescent="0.25">
      <c r="A562" s="134" t="s">
        <v>6</v>
      </c>
      <c r="B562" s="134" t="s">
        <v>1309</v>
      </c>
      <c r="C562" s="134" t="s">
        <v>1342</v>
      </c>
      <c r="D562" s="276" t="s">
        <v>1375</v>
      </c>
      <c r="E562" s="16">
        <v>44466</v>
      </c>
      <c r="F562" s="122">
        <v>15915947</v>
      </c>
      <c r="G562" s="84" t="s">
        <v>2</v>
      </c>
      <c r="H562" s="16">
        <v>44530</v>
      </c>
      <c r="I562" s="134" t="s">
        <v>1</v>
      </c>
      <c r="J562" s="134" t="s">
        <v>30</v>
      </c>
      <c r="K562" s="140">
        <f t="shared" si="58"/>
        <v>0.7407409687906098</v>
      </c>
      <c r="L562" s="239">
        <v>11789594</v>
      </c>
      <c r="M562" s="239">
        <f t="shared" si="59"/>
        <v>4126353</v>
      </c>
      <c r="N562" s="32">
        <v>0</v>
      </c>
      <c r="O562" s="32">
        <v>0</v>
      </c>
      <c r="P562" s="62">
        <v>0</v>
      </c>
      <c r="Q562" s="283"/>
      <c r="R562" s="280"/>
      <c r="S562" s="282"/>
    </row>
    <row r="563" spans="1:19" ht="66" customHeight="1" x14ac:dyDescent="0.25">
      <c r="A563" s="134" t="s">
        <v>6</v>
      </c>
      <c r="B563" s="134" t="s">
        <v>1310</v>
      </c>
      <c r="C563" s="134" t="s">
        <v>1343</v>
      </c>
      <c r="D563" s="276" t="s">
        <v>1375</v>
      </c>
      <c r="E563" s="16">
        <v>44466</v>
      </c>
      <c r="F563" s="122">
        <v>15915947</v>
      </c>
      <c r="G563" s="84" t="s">
        <v>2</v>
      </c>
      <c r="H563" s="16">
        <v>44530</v>
      </c>
      <c r="I563" s="134" t="s">
        <v>1</v>
      </c>
      <c r="J563" s="134" t="s">
        <v>30</v>
      </c>
      <c r="K563" s="140">
        <f t="shared" si="58"/>
        <v>0.7407409687906098</v>
      </c>
      <c r="L563" s="239">
        <v>11789594</v>
      </c>
      <c r="M563" s="239">
        <f t="shared" si="59"/>
        <v>4126353</v>
      </c>
      <c r="N563" s="32">
        <v>0</v>
      </c>
      <c r="O563" s="32">
        <v>0</v>
      </c>
      <c r="P563" s="62">
        <v>0</v>
      </c>
      <c r="Q563" s="283"/>
      <c r="R563" s="280"/>
      <c r="S563" s="282"/>
    </row>
    <row r="564" spans="1:19" ht="66" customHeight="1" x14ac:dyDescent="0.25">
      <c r="A564" s="134" t="s">
        <v>6</v>
      </c>
      <c r="B564" s="134" t="s">
        <v>1311</v>
      </c>
      <c r="C564" s="134" t="s">
        <v>1344</v>
      </c>
      <c r="D564" s="276" t="s">
        <v>1375</v>
      </c>
      <c r="E564" s="16">
        <v>44463</v>
      </c>
      <c r="F564" s="122">
        <v>15915947</v>
      </c>
      <c r="G564" s="84" t="s">
        <v>2</v>
      </c>
      <c r="H564" s="16">
        <v>44530</v>
      </c>
      <c r="I564" s="134" t="s">
        <v>1</v>
      </c>
      <c r="J564" s="134" t="s">
        <v>30</v>
      </c>
      <c r="K564" s="140">
        <f t="shared" si="58"/>
        <v>0.79012364140192226</v>
      </c>
      <c r="L564" s="239">
        <v>12575566</v>
      </c>
      <c r="M564" s="239">
        <f t="shared" si="59"/>
        <v>3340381</v>
      </c>
      <c r="N564" s="32">
        <v>0</v>
      </c>
      <c r="O564" s="32">
        <v>0</v>
      </c>
      <c r="P564" s="62">
        <v>0</v>
      </c>
      <c r="Q564" s="283"/>
      <c r="R564" s="280"/>
      <c r="S564" s="282"/>
    </row>
    <row r="565" spans="1:19" ht="66" customHeight="1" x14ac:dyDescent="0.25">
      <c r="A565" s="134" t="s">
        <v>6</v>
      </c>
      <c r="B565" s="134" t="s">
        <v>1312</v>
      </c>
      <c r="C565" s="134" t="s">
        <v>1347</v>
      </c>
      <c r="D565" s="276" t="s">
        <v>1375</v>
      </c>
      <c r="E565" s="16">
        <v>44467</v>
      </c>
      <c r="F565" s="122">
        <v>15915947</v>
      </c>
      <c r="G565" s="84" t="s">
        <v>2</v>
      </c>
      <c r="H565" s="16">
        <v>44530</v>
      </c>
      <c r="I565" s="134" t="s">
        <v>1</v>
      </c>
      <c r="J565" s="134" t="s">
        <v>30</v>
      </c>
      <c r="K565" s="140">
        <f t="shared" si="58"/>
        <v>0.7407409687906098</v>
      </c>
      <c r="L565" s="239">
        <v>11789594</v>
      </c>
      <c r="M565" s="239">
        <f t="shared" si="59"/>
        <v>4126353</v>
      </c>
      <c r="N565" s="32">
        <v>0</v>
      </c>
      <c r="O565" s="32">
        <v>0</v>
      </c>
      <c r="P565" s="62">
        <v>0</v>
      </c>
      <c r="Q565" s="283"/>
      <c r="R565" s="280"/>
      <c r="S565" s="282"/>
    </row>
    <row r="566" spans="1:19" ht="66" customHeight="1" x14ac:dyDescent="0.25">
      <c r="A566" s="134" t="s">
        <v>6</v>
      </c>
      <c r="B566" s="134" t="s">
        <v>1313</v>
      </c>
      <c r="C566" s="134" t="s">
        <v>1348</v>
      </c>
      <c r="D566" s="276" t="s">
        <v>1375</v>
      </c>
      <c r="E566" s="16">
        <v>44466</v>
      </c>
      <c r="F566" s="122">
        <v>15915947</v>
      </c>
      <c r="G566" s="134" t="s">
        <v>2</v>
      </c>
      <c r="H566" s="16">
        <v>44530</v>
      </c>
      <c r="I566" s="134" t="s">
        <v>1</v>
      </c>
      <c r="J566" s="134" t="s">
        <v>30</v>
      </c>
      <c r="K566" s="140">
        <f t="shared" si="58"/>
        <v>0.7407409687906098</v>
      </c>
      <c r="L566" s="239">
        <v>11789594</v>
      </c>
      <c r="M566" s="239">
        <f t="shared" si="59"/>
        <v>4126353</v>
      </c>
      <c r="N566" s="32">
        <v>0</v>
      </c>
      <c r="O566" s="32">
        <v>0</v>
      </c>
      <c r="P566" s="62">
        <v>0</v>
      </c>
      <c r="Q566" s="283"/>
      <c r="R566" s="280"/>
      <c r="S566" s="282"/>
    </row>
    <row r="567" spans="1:19" ht="66" customHeight="1" x14ac:dyDescent="0.25">
      <c r="A567" s="134" t="s">
        <v>6</v>
      </c>
      <c r="B567" s="134" t="s">
        <v>1314</v>
      </c>
      <c r="C567" s="134" t="s">
        <v>1349</v>
      </c>
      <c r="D567" s="276" t="s">
        <v>1378</v>
      </c>
      <c r="E567" s="16">
        <v>44467</v>
      </c>
      <c r="F567" s="122">
        <v>9473772</v>
      </c>
      <c r="G567" s="134" t="s">
        <v>2</v>
      </c>
      <c r="H567" s="16">
        <v>44530</v>
      </c>
      <c r="I567" s="134" t="s">
        <v>1</v>
      </c>
      <c r="J567" s="134" t="s">
        <v>30</v>
      </c>
      <c r="K567" s="140">
        <f t="shared" si="58"/>
        <v>0.74074106913275939</v>
      </c>
      <c r="L567" s="239">
        <v>7017612</v>
      </c>
      <c r="M567" s="239">
        <f t="shared" si="59"/>
        <v>2456160</v>
      </c>
      <c r="N567" s="32">
        <v>0</v>
      </c>
      <c r="O567" s="32">
        <v>0</v>
      </c>
      <c r="P567" s="62">
        <v>0</v>
      </c>
      <c r="Q567" s="283"/>
      <c r="R567" s="280"/>
      <c r="S567" s="282"/>
    </row>
    <row r="568" spans="1:19" ht="66" customHeight="1" x14ac:dyDescent="0.25">
      <c r="A568" s="134" t="s">
        <v>6</v>
      </c>
      <c r="B568" s="134" t="s">
        <v>1315</v>
      </c>
      <c r="C568" s="134" t="s">
        <v>1350</v>
      </c>
      <c r="D568" s="276" t="s">
        <v>1379</v>
      </c>
      <c r="E568" s="16">
        <v>44467</v>
      </c>
      <c r="F568" s="122">
        <v>9473772</v>
      </c>
      <c r="G568" s="134" t="s">
        <v>2</v>
      </c>
      <c r="H568" s="16">
        <v>44530</v>
      </c>
      <c r="I568" s="134" t="s">
        <v>1</v>
      </c>
      <c r="J568" s="134" t="s">
        <v>30</v>
      </c>
      <c r="K568" s="140">
        <v>0</v>
      </c>
      <c r="L568" s="239">
        <v>0</v>
      </c>
      <c r="M568" s="239">
        <f>+F568-L568</f>
        <v>9473772</v>
      </c>
      <c r="N568" s="32">
        <v>0</v>
      </c>
      <c r="O568" s="32">
        <v>0</v>
      </c>
      <c r="P568" s="62">
        <v>0</v>
      </c>
      <c r="Q568" s="283"/>
      <c r="R568" s="280"/>
      <c r="S568" s="282"/>
    </row>
    <row r="569" spans="1:19" ht="66" customHeight="1" x14ac:dyDescent="0.25">
      <c r="A569" s="134" t="s">
        <v>6</v>
      </c>
      <c r="B569" s="134" t="s">
        <v>1316</v>
      </c>
      <c r="C569" s="134" t="s">
        <v>1351</v>
      </c>
      <c r="D569" s="276" t="s">
        <v>1379</v>
      </c>
      <c r="E569" s="16">
        <v>44467</v>
      </c>
      <c r="F569" s="122">
        <v>9473772</v>
      </c>
      <c r="G569" s="134" t="s">
        <v>2</v>
      </c>
      <c r="H569" s="16">
        <v>44530</v>
      </c>
      <c r="I569" s="134" t="s">
        <v>1</v>
      </c>
      <c r="J569" s="134" t="s">
        <v>30</v>
      </c>
      <c r="K569" s="140">
        <f>+L569/F569</f>
        <v>0.74074106913275939</v>
      </c>
      <c r="L569" s="239">
        <v>7017612</v>
      </c>
      <c r="M569" s="239">
        <f>+F569+P569-L569</f>
        <v>2456160</v>
      </c>
      <c r="N569" s="32">
        <v>0</v>
      </c>
      <c r="O569" s="32">
        <v>0</v>
      </c>
      <c r="P569" s="62">
        <v>0</v>
      </c>
      <c r="Q569" s="283"/>
      <c r="R569" s="280"/>
      <c r="S569" s="282"/>
    </row>
    <row r="570" spans="1:19" ht="66" customHeight="1" x14ac:dyDescent="0.25">
      <c r="A570" s="134" t="s">
        <v>6</v>
      </c>
      <c r="B570" s="134" t="s">
        <v>1317</v>
      </c>
      <c r="C570" s="134" t="s">
        <v>1352</v>
      </c>
      <c r="D570" s="276" t="s">
        <v>1379</v>
      </c>
      <c r="E570" s="16">
        <v>44467</v>
      </c>
      <c r="F570" s="122">
        <v>9473772</v>
      </c>
      <c r="G570" s="134" t="s">
        <v>2</v>
      </c>
      <c r="H570" s="16">
        <v>44530</v>
      </c>
      <c r="I570" s="134" t="s">
        <v>1</v>
      </c>
      <c r="J570" s="134" t="s">
        <v>30</v>
      </c>
      <c r="K570" s="140">
        <v>0</v>
      </c>
      <c r="L570" s="239">
        <v>0</v>
      </c>
      <c r="M570" s="239">
        <f>+F570-L570</f>
        <v>9473772</v>
      </c>
      <c r="N570" s="32">
        <v>0</v>
      </c>
      <c r="O570" s="32">
        <v>0</v>
      </c>
      <c r="P570" s="62">
        <v>0</v>
      </c>
      <c r="Q570" s="283"/>
      <c r="R570" s="280"/>
      <c r="S570" s="282"/>
    </row>
    <row r="571" spans="1:19" ht="144.6" customHeight="1" x14ac:dyDescent="0.25">
      <c r="A571" s="134" t="s">
        <v>6</v>
      </c>
      <c r="B571" s="134" t="s">
        <v>1318</v>
      </c>
      <c r="C571" s="134" t="s">
        <v>1353</v>
      </c>
      <c r="D571" s="276" t="s">
        <v>1380</v>
      </c>
      <c r="E571" s="16">
        <v>44467</v>
      </c>
      <c r="F571" s="122">
        <v>9473772</v>
      </c>
      <c r="G571" s="134" t="s">
        <v>2</v>
      </c>
      <c r="H571" s="16">
        <v>44530</v>
      </c>
      <c r="I571" s="134" t="s">
        <v>1</v>
      </c>
      <c r="J571" s="134" t="s">
        <v>30</v>
      </c>
      <c r="K571" s="140">
        <v>0</v>
      </c>
      <c r="L571" s="239">
        <v>0</v>
      </c>
      <c r="M571" s="239">
        <f>+F571-L571</f>
        <v>9473772</v>
      </c>
      <c r="N571" s="32">
        <v>0</v>
      </c>
      <c r="O571" s="32">
        <v>0</v>
      </c>
      <c r="P571" s="62">
        <v>0</v>
      </c>
      <c r="Q571" s="283"/>
      <c r="R571" s="280"/>
      <c r="S571" s="282"/>
    </row>
    <row r="572" spans="1:19" ht="90" x14ac:dyDescent="0.25">
      <c r="A572" s="134" t="s">
        <v>6</v>
      </c>
      <c r="B572" s="134" t="s">
        <v>1319</v>
      </c>
      <c r="C572" s="134" t="s">
        <v>1354</v>
      </c>
      <c r="D572" s="276" t="s">
        <v>1379</v>
      </c>
      <c r="E572" s="16">
        <v>44467</v>
      </c>
      <c r="F572" s="122">
        <v>9473772</v>
      </c>
      <c r="G572" s="134" t="s">
        <v>2</v>
      </c>
      <c r="H572" s="16">
        <v>44530</v>
      </c>
      <c r="I572" s="134" t="s">
        <v>1</v>
      </c>
      <c r="J572" s="134" t="s">
        <v>30</v>
      </c>
      <c r="K572" s="140">
        <f t="shared" ref="K572:K582" si="60">+L572/F572</f>
        <v>0.74074106913275939</v>
      </c>
      <c r="L572" s="239">
        <v>7017612</v>
      </c>
      <c r="M572" s="239">
        <f t="shared" ref="M572:M582" si="61">+F572+P572-L572</f>
        <v>2456160</v>
      </c>
      <c r="N572" s="32">
        <v>0</v>
      </c>
      <c r="O572" s="32">
        <v>0</v>
      </c>
      <c r="P572" s="62">
        <v>0</v>
      </c>
      <c r="Q572" s="283"/>
      <c r="R572" s="280"/>
      <c r="S572" s="282"/>
    </row>
    <row r="573" spans="1:19" ht="90" x14ac:dyDescent="0.25">
      <c r="A573" s="135" t="s">
        <v>6</v>
      </c>
      <c r="B573" s="135" t="s">
        <v>1320</v>
      </c>
      <c r="C573" s="135" t="s">
        <v>1355</v>
      </c>
      <c r="D573" s="277" t="s">
        <v>1381</v>
      </c>
      <c r="E573" s="2">
        <v>44469</v>
      </c>
      <c r="F573" s="119">
        <v>36141847</v>
      </c>
      <c r="G573" s="135" t="s">
        <v>2</v>
      </c>
      <c r="H573" s="2">
        <v>44561</v>
      </c>
      <c r="I573" s="135" t="s">
        <v>1</v>
      </c>
      <c r="J573" s="135" t="s">
        <v>121</v>
      </c>
      <c r="K573" s="152">
        <f t="shared" si="60"/>
        <v>0.53210974524904608</v>
      </c>
      <c r="L573" s="245">
        <v>19231429</v>
      </c>
      <c r="M573" s="245">
        <f t="shared" si="61"/>
        <v>16910418</v>
      </c>
      <c r="N573" s="182">
        <v>0</v>
      </c>
      <c r="O573" s="182">
        <v>0</v>
      </c>
      <c r="P573" s="71">
        <v>0</v>
      </c>
      <c r="Q573" s="283"/>
      <c r="R573" s="280"/>
      <c r="S573" s="282"/>
    </row>
    <row r="574" spans="1:19" ht="126" x14ac:dyDescent="0.25">
      <c r="A574" s="134" t="s">
        <v>6</v>
      </c>
      <c r="B574" s="134" t="s">
        <v>1321</v>
      </c>
      <c r="C574" s="134" t="s">
        <v>1356</v>
      </c>
      <c r="D574" s="276" t="s">
        <v>1375</v>
      </c>
      <c r="E574" s="16">
        <v>44467</v>
      </c>
      <c r="F574" s="122">
        <v>15915947</v>
      </c>
      <c r="G574" s="134" t="s">
        <v>2</v>
      </c>
      <c r="H574" s="16">
        <v>44530</v>
      </c>
      <c r="I574" s="134" t="s">
        <v>1</v>
      </c>
      <c r="J574" s="134" t="s">
        <v>30</v>
      </c>
      <c r="K574" s="140">
        <f t="shared" si="60"/>
        <v>0.7407409687906098</v>
      </c>
      <c r="L574" s="239">
        <v>11789594</v>
      </c>
      <c r="M574" s="239">
        <f t="shared" si="61"/>
        <v>4126353</v>
      </c>
      <c r="N574" s="32">
        <v>0</v>
      </c>
      <c r="O574" s="32">
        <v>0</v>
      </c>
      <c r="P574" s="62">
        <v>0</v>
      </c>
      <c r="Q574" s="283"/>
      <c r="R574" s="280"/>
      <c r="S574" s="282"/>
    </row>
    <row r="575" spans="1:19" ht="90" x14ac:dyDescent="0.25">
      <c r="A575" s="134" t="s">
        <v>6</v>
      </c>
      <c r="B575" s="134" t="s">
        <v>1322</v>
      </c>
      <c r="C575" s="134" t="s">
        <v>1357</v>
      </c>
      <c r="D575" s="276" t="s">
        <v>1380</v>
      </c>
      <c r="E575" s="16">
        <v>44468</v>
      </c>
      <c r="F575" s="122">
        <v>9473772</v>
      </c>
      <c r="G575" s="134" t="s">
        <v>2</v>
      </c>
      <c r="H575" s="16">
        <v>44530</v>
      </c>
      <c r="I575" s="134" t="s">
        <v>1</v>
      </c>
      <c r="J575" s="134" t="s">
        <v>30</v>
      </c>
      <c r="K575" s="140">
        <f t="shared" si="60"/>
        <v>0.67901211893214231</v>
      </c>
      <c r="L575" s="239">
        <v>6432806</v>
      </c>
      <c r="M575" s="239">
        <f t="shared" si="61"/>
        <v>3040966</v>
      </c>
      <c r="N575" s="32">
        <v>0</v>
      </c>
      <c r="O575" s="32">
        <v>0</v>
      </c>
      <c r="P575" s="62">
        <v>0</v>
      </c>
      <c r="Q575" s="283"/>
      <c r="R575" s="280"/>
      <c r="S575" s="282"/>
    </row>
    <row r="576" spans="1:19" ht="126" x14ac:dyDescent="0.25">
      <c r="A576" s="29" t="s">
        <v>6</v>
      </c>
      <c r="B576" s="29" t="s">
        <v>1634</v>
      </c>
      <c r="C576" s="29" t="s">
        <v>1703</v>
      </c>
      <c r="D576" s="185" t="s">
        <v>1751</v>
      </c>
      <c r="E576" s="30">
        <v>44476</v>
      </c>
      <c r="F576" s="265">
        <v>223271170</v>
      </c>
      <c r="G576" s="78" t="s">
        <v>2</v>
      </c>
      <c r="H576" s="29" t="s">
        <v>1797</v>
      </c>
      <c r="I576" s="29" t="s">
        <v>1798</v>
      </c>
      <c r="J576" s="29" t="s">
        <v>533</v>
      </c>
      <c r="K576" s="138">
        <f t="shared" si="60"/>
        <v>1</v>
      </c>
      <c r="L576" s="237">
        <v>223271170</v>
      </c>
      <c r="M576" s="237">
        <f t="shared" si="61"/>
        <v>0</v>
      </c>
      <c r="N576" s="34">
        <v>0</v>
      </c>
      <c r="O576" s="34">
        <v>0</v>
      </c>
      <c r="P576" s="66">
        <v>0</v>
      </c>
      <c r="R576" s="280"/>
    </row>
    <row r="577" spans="1:19" ht="90" x14ac:dyDescent="0.25">
      <c r="A577" s="134" t="s">
        <v>6</v>
      </c>
      <c r="B577" s="134" t="s">
        <v>1323</v>
      </c>
      <c r="C577" s="134" t="s">
        <v>1358</v>
      </c>
      <c r="D577" s="276" t="s">
        <v>1382</v>
      </c>
      <c r="E577" s="16">
        <v>44469</v>
      </c>
      <c r="F577" s="122">
        <v>21810744</v>
      </c>
      <c r="G577" s="134" t="s">
        <v>2</v>
      </c>
      <c r="H577" s="16">
        <v>44561</v>
      </c>
      <c r="I577" s="134" t="s">
        <v>1</v>
      </c>
      <c r="J577" s="134" t="s">
        <v>30</v>
      </c>
      <c r="K577" s="140">
        <f t="shared" si="60"/>
        <v>0.49549533936118823</v>
      </c>
      <c r="L577" s="239">
        <v>10807122</v>
      </c>
      <c r="M577" s="239">
        <f t="shared" si="61"/>
        <v>11003622</v>
      </c>
      <c r="N577" s="32">
        <v>0</v>
      </c>
      <c r="O577" s="32">
        <v>0</v>
      </c>
      <c r="P577" s="62">
        <v>0</v>
      </c>
      <c r="Q577" s="283"/>
      <c r="R577" s="280"/>
      <c r="S577" s="282"/>
    </row>
    <row r="578" spans="1:19" ht="90" x14ac:dyDescent="0.25">
      <c r="A578" s="134" t="s">
        <v>6</v>
      </c>
      <c r="B578" s="134" t="s">
        <v>1324</v>
      </c>
      <c r="C578" s="134" t="s">
        <v>1359</v>
      </c>
      <c r="D578" s="276" t="s">
        <v>1383</v>
      </c>
      <c r="E578" s="16">
        <v>44467</v>
      </c>
      <c r="F578" s="122">
        <v>21810744</v>
      </c>
      <c r="G578" s="134" t="s">
        <v>2</v>
      </c>
      <c r="H578" s="16">
        <v>44561</v>
      </c>
      <c r="I578" s="134" t="s">
        <v>1</v>
      </c>
      <c r="J578" s="134" t="s">
        <v>30</v>
      </c>
      <c r="K578" s="140">
        <f t="shared" si="60"/>
        <v>0.504504339696069</v>
      </c>
      <c r="L578" s="239">
        <v>11003615</v>
      </c>
      <c r="M578" s="239">
        <f t="shared" si="61"/>
        <v>10807129</v>
      </c>
      <c r="N578" s="32">
        <v>0</v>
      </c>
      <c r="O578" s="32">
        <v>0</v>
      </c>
      <c r="P578" s="62">
        <v>0</v>
      </c>
      <c r="Q578" s="283"/>
      <c r="R578" s="280"/>
      <c r="S578" s="282"/>
    </row>
    <row r="579" spans="1:19" ht="90" x14ac:dyDescent="0.25">
      <c r="A579" s="134" t="s">
        <v>6</v>
      </c>
      <c r="B579" s="134" t="s">
        <v>1325</v>
      </c>
      <c r="C579" s="134" t="s">
        <v>1360</v>
      </c>
      <c r="D579" s="276" t="s">
        <v>1383</v>
      </c>
      <c r="E579" s="16">
        <v>44469</v>
      </c>
      <c r="F579" s="122">
        <v>21810744</v>
      </c>
      <c r="G579" s="134" t="s">
        <v>2</v>
      </c>
      <c r="H579" s="16">
        <v>44561</v>
      </c>
      <c r="I579" s="134" t="s">
        <v>1</v>
      </c>
      <c r="J579" s="134" t="s">
        <v>30</v>
      </c>
      <c r="K579" s="140">
        <f t="shared" si="60"/>
        <v>0.51351334003094984</v>
      </c>
      <c r="L579" s="239">
        <v>11200108</v>
      </c>
      <c r="M579" s="239">
        <f t="shared" si="61"/>
        <v>10610636</v>
      </c>
      <c r="N579" s="32">
        <v>0</v>
      </c>
      <c r="O579" s="32">
        <v>0</v>
      </c>
      <c r="P579" s="62">
        <v>0</v>
      </c>
      <c r="Q579" s="283"/>
      <c r="R579" s="280"/>
      <c r="S579" s="282"/>
    </row>
    <row r="580" spans="1:19" ht="126" x14ac:dyDescent="0.25">
      <c r="A580" s="134" t="s">
        <v>6</v>
      </c>
      <c r="B580" s="134" t="s">
        <v>1326</v>
      </c>
      <c r="C580" s="134" t="s">
        <v>1361</v>
      </c>
      <c r="D580" s="276" t="s">
        <v>1375</v>
      </c>
      <c r="E580" s="16">
        <v>44468</v>
      </c>
      <c r="F580" s="122">
        <v>15915947</v>
      </c>
      <c r="G580" s="134" t="s">
        <v>2</v>
      </c>
      <c r="H580" s="16">
        <v>44530</v>
      </c>
      <c r="I580" s="134" t="s">
        <v>1</v>
      </c>
      <c r="J580" s="134" t="s">
        <v>30</v>
      </c>
      <c r="K580" s="140">
        <f t="shared" si="60"/>
        <v>0.70370352452166374</v>
      </c>
      <c r="L580" s="239">
        <v>11200108</v>
      </c>
      <c r="M580" s="239">
        <f t="shared" si="61"/>
        <v>4715839</v>
      </c>
      <c r="N580" s="32">
        <v>0</v>
      </c>
      <c r="O580" s="32">
        <v>0</v>
      </c>
      <c r="P580" s="62">
        <v>0</v>
      </c>
      <c r="Q580" s="283"/>
      <c r="R580" s="280"/>
    </row>
    <row r="581" spans="1:19" ht="126" x14ac:dyDescent="0.25">
      <c r="A581" s="134" t="s">
        <v>6</v>
      </c>
      <c r="B581" s="134" t="s">
        <v>1327</v>
      </c>
      <c r="C581" s="134" t="s">
        <v>1362</v>
      </c>
      <c r="D581" s="276" t="s">
        <v>1384</v>
      </c>
      <c r="E581" s="16">
        <v>44468</v>
      </c>
      <c r="F581" s="122">
        <v>27663444</v>
      </c>
      <c r="G581" s="134" t="s">
        <v>2</v>
      </c>
      <c r="H581" s="16">
        <v>44530</v>
      </c>
      <c r="I581" s="134" t="s">
        <v>1</v>
      </c>
      <c r="J581" s="134" t="s">
        <v>30</v>
      </c>
      <c r="K581" s="140">
        <f t="shared" si="60"/>
        <v>0.7407407407407407</v>
      </c>
      <c r="L581" s="239">
        <v>20491440</v>
      </c>
      <c r="M581" s="239">
        <f t="shared" si="61"/>
        <v>7172004</v>
      </c>
      <c r="N581" s="32">
        <v>0</v>
      </c>
      <c r="O581" s="32">
        <v>0</v>
      </c>
      <c r="P581" s="62">
        <v>0</v>
      </c>
      <c r="R581" s="280"/>
    </row>
    <row r="582" spans="1:19" ht="108" x14ac:dyDescent="0.25">
      <c r="A582" s="29" t="s">
        <v>6</v>
      </c>
      <c r="B582" s="29" t="s">
        <v>1635</v>
      </c>
      <c r="C582" s="29" t="s">
        <v>1704</v>
      </c>
      <c r="D582" s="185" t="s">
        <v>1752</v>
      </c>
      <c r="E582" s="30">
        <v>44470</v>
      </c>
      <c r="F582" s="265">
        <v>14035224</v>
      </c>
      <c r="G582" s="78" t="s">
        <v>2</v>
      </c>
      <c r="H582" s="30">
        <v>44561</v>
      </c>
      <c r="I582" s="29" t="s">
        <v>1798</v>
      </c>
      <c r="J582" s="29" t="s">
        <v>11</v>
      </c>
      <c r="K582" s="138">
        <f t="shared" si="60"/>
        <v>0.46666629617026417</v>
      </c>
      <c r="L582" s="237">
        <v>6549766</v>
      </c>
      <c r="M582" s="237">
        <f t="shared" si="61"/>
        <v>7485458</v>
      </c>
      <c r="N582" s="34">
        <v>0</v>
      </c>
      <c r="O582" s="34">
        <v>0</v>
      </c>
      <c r="P582" s="66">
        <v>0</v>
      </c>
      <c r="R582" s="280"/>
    </row>
    <row r="583" spans="1:19" ht="72" x14ac:dyDescent="0.25">
      <c r="A583" s="29" t="s">
        <v>1021</v>
      </c>
      <c r="B583" s="29" t="s">
        <v>1636</v>
      </c>
      <c r="C583" s="29" t="s">
        <v>1705</v>
      </c>
      <c r="D583" s="185" t="s">
        <v>1753</v>
      </c>
      <c r="E583" s="30">
        <v>44473</v>
      </c>
      <c r="F583" s="265">
        <v>68193300</v>
      </c>
      <c r="G583" s="78" t="s">
        <v>2</v>
      </c>
      <c r="H583" s="30">
        <v>44499</v>
      </c>
      <c r="I583" s="29" t="s">
        <v>1798</v>
      </c>
      <c r="J583" s="29" t="s">
        <v>436</v>
      </c>
      <c r="K583" s="138">
        <v>0</v>
      </c>
      <c r="L583" s="237">
        <v>68193300</v>
      </c>
      <c r="M583" s="237">
        <f>+F583-L583</f>
        <v>0</v>
      </c>
      <c r="N583" s="34">
        <v>0</v>
      </c>
      <c r="O583" s="34">
        <v>0</v>
      </c>
      <c r="P583" s="66">
        <v>0</v>
      </c>
      <c r="R583" s="280"/>
    </row>
    <row r="584" spans="1:19" ht="90" x14ac:dyDescent="0.25">
      <c r="A584" s="134" t="s">
        <v>6</v>
      </c>
      <c r="B584" s="134" t="s">
        <v>1328</v>
      </c>
      <c r="C584" s="134" t="s">
        <v>1363</v>
      </c>
      <c r="D584" s="276" t="s">
        <v>1089</v>
      </c>
      <c r="E584" s="16">
        <v>44469</v>
      </c>
      <c r="F584" s="122">
        <v>22690285</v>
      </c>
      <c r="G584" s="134" t="s">
        <v>2</v>
      </c>
      <c r="H584" s="16">
        <v>44561</v>
      </c>
      <c r="I584" s="134" t="s">
        <v>1</v>
      </c>
      <c r="J584" s="134" t="s">
        <v>30</v>
      </c>
      <c r="K584" s="140">
        <f t="shared" ref="K584:K611" si="62">+L584/F584</f>
        <v>0.61855679644394068</v>
      </c>
      <c r="L584" s="239">
        <v>14035230</v>
      </c>
      <c r="M584" s="239">
        <f t="shared" ref="M584:M611" si="63">+F584+P584-L584</f>
        <v>8655055</v>
      </c>
      <c r="N584" s="32">
        <v>0</v>
      </c>
      <c r="O584" s="32">
        <v>0</v>
      </c>
      <c r="P584" s="62">
        <v>0</v>
      </c>
      <c r="R584" s="280"/>
    </row>
    <row r="585" spans="1:19" ht="72" x14ac:dyDescent="0.25">
      <c r="A585" s="29" t="s">
        <v>6</v>
      </c>
      <c r="B585" s="29" t="s">
        <v>1637</v>
      </c>
      <c r="C585" s="29" t="s">
        <v>385</v>
      </c>
      <c r="D585" s="185" t="s">
        <v>1754</v>
      </c>
      <c r="E585" s="30">
        <v>44476</v>
      </c>
      <c r="F585" s="265">
        <v>73440750</v>
      </c>
      <c r="G585" s="78" t="s">
        <v>2</v>
      </c>
      <c r="H585" s="30">
        <v>44742</v>
      </c>
      <c r="I585" s="29" t="s">
        <v>1798</v>
      </c>
      <c r="J585" s="29" t="s">
        <v>106</v>
      </c>
      <c r="K585" s="138">
        <f t="shared" si="62"/>
        <v>0.18518507776677118</v>
      </c>
      <c r="L585" s="237">
        <v>13600131</v>
      </c>
      <c r="M585" s="237">
        <f t="shared" si="63"/>
        <v>59840619</v>
      </c>
      <c r="N585" s="34">
        <v>0</v>
      </c>
      <c r="O585" s="34">
        <v>0</v>
      </c>
      <c r="P585" s="66">
        <v>0</v>
      </c>
      <c r="R585" s="280"/>
    </row>
    <row r="586" spans="1:19" ht="72" x14ac:dyDescent="0.25">
      <c r="A586" s="29" t="s">
        <v>6</v>
      </c>
      <c r="B586" s="29" t="s">
        <v>1638</v>
      </c>
      <c r="C586" s="29" t="s">
        <v>1706</v>
      </c>
      <c r="D586" s="185" t="s">
        <v>1755</v>
      </c>
      <c r="E586" s="30">
        <v>44476</v>
      </c>
      <c r="F586" s="265">
        <v>73440750</v>
      </c>
      <c r="G586" s="78" t="s">
        <v>2</v>
      </c>
      <c r="H586" s="30">
        <v>44742</v>
      </c>
      <c r="I586" s="29" t="s">
        <v>1798</v>
      </c>
      <c r="J586" s="29" t="s">
        <v>106</v>
      </c>
      <c r="K586" s="138">
        <f t="shared" si="62"/>
        <v>0.18518507776677118</v>
      </c>
      <c r="L586" s="237">
        <v>13600131</v>
      </c>
      <c r="M586" s="237">
        <f t="shared" si="63"/>
        <v>59840619</v>
      </c>
      <c r="N586" s="34">
        <v>0</v>
      </c>
      <c r="O586" s="34">
        <v>0</v>
      </c>
      <c r="P586" s="66">
        <v>0</v>
      </c>
      <c r="R586" s="280"/>
    </row>
    <row r="587" spans="1:19" ht="108" x14ac:dyDescent="0.25">
      <c r="A587" s="29" t="s">
        <v>6</v>
      </c>
      <c r="B587" s="29" t="s">
        <v>1639</v>
      </c>
      <c r="C587" s="29" t="s">
        <v>646</v>
      </c>
      <c r="D587" s="185" t="s">
        <v>1756</v>
      </c>
      <c r="E587" s="30">
        <v>44470</v>
      </c>
      <c r="F587" s="265">
        <v>64421703</v>
      </c>
      <c r="G587" s="78" t="s">
        <v>2</v>
      </c>
      <c r="H587" s="30">
        <v>44742</v>
      </c>
      <c r="I587" s="29" t="s">
        <v>1</v>
      </c>
      <c r="J587" s="29" t="s">
        <v>110</v>
      </c>
      <c r="K587" s="138">
        <f t="shared" si="62"/>
        <v>0.21060255113094417</v>
      </c>
      <c r="L587" s="237">
        <v>13567375</v>
      </c>
      <c r="M587" s="237">
        <f t="shared" si="63"/>
        <v>50854328</v>
      </c>
      <c r="N587" s="34">
        <v>0</v>
      </c>
      <c r="O587" s="34">
        <v>0</v>
      </c>
      <c r="P587" s="66">
        <v>0</v>
      </c>
      <c r="R587" s="280"/>
    </row>
    <row r="588" spans="1:19" ht="94.5" x14ac:dyDescent="0.25">
      <c r="A588" s="29" t="s">
        <v>6</v>
      </c>
      <c r="B588" s="29" t="s">
        <v>1640</v>
      </c>
      <c r="C588" s="29" t="s">
        <v>1707</v>
      </c>
      <c r="D588" s="310" t="s">
        <v>1757</v>
      </c>
      <c r="E588" s="30">
        <v>44470</v>
      </c>
      <c r="F588" s="265">
        <v>64421703</v>
      </c>
      <c r="G588" s="78" t="s">
        <v>2</v>
      </c>
      <c r="H588" s="30">
        <v>44742</v>
      </c>
      <c r="I588" s="29" t="s">
        <v>1</v>
      </c>
      <c r="J588" s="29" t="s">
        <v>110</v>
      </c>
      <c r="K588" s="138">
        <f t="shared" si="62"/>
        <v>0.21060255113094417</v>
      </c>
      <c r="L588" s="237">
        <v>13567375</v>
      </c>
      <c r="M588" s="237">
        <f t="shared" si="63"/>
        <v>50854328</v>
      </c>
      <c r="N588" s="34">
        <v>0</v>
      </c>
      <c r="O588" s="34">
        <v>0</v>
      </c>
      <c r="P588" s="66">
        <v>0</v>
      </c>
      <c r="R588" s="280"/>
    </row>
    <row r="589" spans="1:19" ht="72" x14ac:dyDescent="0.25">
      <c r="A589" s="29" t="s">
        <v>6</v>
      </c>
      <c r="B589" s="29" t="s">
        <v>1641</v>
      </c>
      <c r="C589" s="29" t="s">
        <v>1708</v>
      </c>
      <c r="D589" s="185" t="s">
        <v>1758</v>
      </c>
      <c r="E589" s="30">
        <v>44470</v>
      </c>
      <c r="F589" s="265">
        <v>73440750</v>
      </c>
      <c r="G589" s="78" t="s">
        <v>2</v>
      </c>
      <c r="H589" s="30">
        <v>44742</v>
      </c>
      <c r="I589" s="29" t="s">
        <v>1798</v>
      </c>
      <c r="J589" s="29" t="s">
        <v>360</v>
      </c>
      <c r="K589" s="138">
        <f t="shared" si="62"/>
        <v>0.21786493193492715</v>
      </c>
      <c r="L589" s="237">
        <v>16000164</v>
      </c>
      <c r="M589" s="237">
        <f t="shared" si="63"/>
        <v>57440586</v>
      </c>
      <c r="N589" s="34">
        <v>0</v>
      </c>
      <c r="O589" s="34">
        <v>0</v>
      </c>
      <c r="P589" s="66">
        <v>0</v>
      </c>
      <c r="R589" s="280"/>
    </row>
    <row r="590" spans="1:19" ht="90" x14ac:dyDescent="0.25">
      <c r="A590" s="29" t="s">
        <v>6</v>
      </c>
      <c r="B590" s="29" t="s">
        <v>1642</v>
      </c>
      <c r="C590" s="29" t="s">
        <v>1709</v>
      </c>
      <c r="D590" s="185" t="s">
        <v>1759</v>
      </c>
      <c r="E590" s="30">
        <v>44470</v>
      </c>
      <c r="F590" s="265">
        <v>23191800</v>
      </c>
      <c r="G590" s="78" t="s">
        <v>2</v>
      </c>
      <c r="H590" s="30">
        <v>44742</v>
      </c>
      <c r="I590" s="29" t="s">
        <v>1798</v>
      </c>
      <c r="J590" s="29" t="s">
        <v>360</v>
      </c>
      <c r="K590" s="138">
        <f t="shared" si="62"/>
        <v>0.21786493502013643</v>
      </c>
      <c r="L590" s="237">
        <v>5052680</v>
      </c>
      <c r="M590" s="237">
        <f t="shared" si="63"/>
        <v>18139120</v>
      </c>
      <c r="N590" s="34">
        <v>0</v>
      </c>
      <c r="O590" s="34">
        <v>0</v>
      </c>
      <c r="P590" s="66">
        <v>0</v>
      </c>
      <c r="R590" s="280"/>
    </row>
    <row r="591" spans="1:19" ht="78.75" x14ac:dyDescent="0.25">
      <c r="A591" s="29" t="s">
        <v>6</v>
      </c>
      <c r="B591" s="29" t="s">
        <v>1643</v>
      </c>
      <c r="C591" s="29" t="s">
        <v>1710</v>
      </c>
      <c r="D591" s="310" t="s">
        <v>1759</v>
      </c>
      <c r="E591" s="30">
        <v>44470</v>
      </c>
      <c r="F591" s="265">
        <v>23191800</v>
      </c>
      <c r="G591" s="78" t="s">
        <v>2</v>
      </c>
      <c r="H591" s="30">
        <v>44742</v>
      </c>
      <c r="I591" s="29" t="s">
        <v>1798</v>
      </c>
      <c r="J591" s="29" t="s">
        <v>360</v>
      </c>
      <c r="K591" s="138">
        <f t="shared" si="62"/>
        <v>0.21786493502013643</v>
      </c>
      <c r="L591" s="237">
        <v>5052680</v>
      </c>
      <c r="M591" s="237">
        <f t="shared" si="63"/>
        <v>18139120</v>
      </c>
      <c r="N591" s="34">
        <v>0</v>
      </c>
      <c r="O591" s="34">
        <v>0</v>
      </c>
      <c r="P591" s="66">
        <v>0</v>
      </c>
      <c r="R591" s="280"/>
    </row>
    <row r="592" spans="1:19" ht="90" x14ac:dyDescent="0.25">
      <c r="A592" s="29" t="s">
        <v>6</v>
      </c>
      <c r="B592" s="29" t="s">
        <v>1644</v>
      </c>
      <c r="C592" s="29" t="s">
        <v>1711</v>
      </c>
      <c r="D592" s="185" t="s">
        <v>1760</v>
      </c>
      <c r="E592" s="30">
        <v>44470</v>
      </c>
      <c r="F592" s="265">
        <v>60588000</v>
      </c>
      <c r="G592" s="78" t="s">
        <v>2</v>
      </c>
      <c r="H592" s="30">
        <v>44742</v>
      </c>
      <c r="I592" s="29" t="s">
        <v>1798</v>
      </c>
      <c r="J592" s="29" t="s">
        <v>360</v>
      </c>
      <c r="K592" s="138">
        <f t="shared" si="62"/>
        <v>0.2178649237472767</v>
      </c>
      <c r="L592" s="237">
        <v>13200000</v>
      </c>
      <c r="M592" s="237">
        <f t="shared" si="63"/>
        <v>47388000</v>
      </c>
      <c r="N592" s="34">
        <v>0</v>
      </c>
      <c r="O592" s="34">
        <v>0</v>
      </c>
      <c r="P592" s="66">
        <v>0</v>
      </c>
      <c r="R592" s="280"/>
    </row>
    <row r="593" spans="1:18" ht="90" x14ac:dyDescent="0.25">
      <c r="A593" s="29" t="s">
        <v>6</v>
      </c>
      <c r="B593" s="29" t="s">
        <v>1645</v>
      </c>
      <c r="C593" s="29" t="s">
        <v>1712</v>
      </c>
      <c r="D593" s="185" t="s">
        <v>1761</v>
      </c>
      <c r="E593" s="30">
        <v>44470</v>
      </c>
      <c r="F593" s="311">
        <v>46383627</v>
      </c>
      <c r="G593" s="78" t="s">
        <v>2</v>
      </c>
      <c r="H593" s="30">
        <v>44742</v>
      </c>
      <c r="I593" s="29" t="s">
        <v>1799</v>
      </c>
      <c r="J593" s="29" t="s">
        <v>371</v>
      </c>
      <c r="K593" s="138">
        <f t="shared" si="62"/>
        <v>0.20697124440052952</v>
      </c>
      <c r="L593" s="237">
        <v>9600077</v>
      </c>
      <c r="M593" s="237">
        <f t="shared" si="63"/>
        <v>36783550</v>
      </c>
      <c r="N593" s="34">
        <v>0</v>
      </c>
      <c r="O593" s="34">
        <v>0</v>
      </c>
      <c r="P593" s="66">
        <v>0</v>
      </c>
      <c r="R593" s="280"/>
    </row>
    <row r="594" spans="1:18" ht="78.75" x14ac:dyDescent="0.25">
      <c r="A594" s="29" t="s">
        <v>6</v>
      </c>
      <c r="B594" s="29" t="s">
        <v>1646</v>
      </c>
      <c r="C594" s="29" t="s">
        <v>1713</v>
      </c>
      <c r="D594" s="310" t="s">
        <v>1762</v>
      </c>
      <c r="E594" s="30">
        <v>44470</v>
      </c>
      <c r="F594" s="265">
        <v>64421703</v>
      </c>
      <c r="G594" s="78" t="s">
        <v>2</v>
      </c>
      <c r="H594" s="30">
        <v>44742</v>
      </c>
      <c r="I594" s="29" t="s">
        <v>1799</v>
      </c>
      <c r="J594" s="29" t="s">
        <v>371</v>
      </c>
      <c r="K594" s="138">
        <f t="shared" si="62"/>
        <v>0.20697147667766561</v>
      </c>
      <c r="L594" s="237">
        <v>13333455</v>
      </c>
      <c r="M594" s="237">
        <f t="shared" si="63"/>
        <v>51088248</v>
      </c>
      <c r="N594" s="34">
        <v>0</v>
      </c>
      <c r="O594" s="34">
        <v>0</v>
      </c>
      <c r="P594" s="66">
        <v>0</v>
      </c>
      <c r="R594" s="280"/>
    </row>
    <row r="595" spans="1:18" ht="72" x14ac:dyDescent="0.25">
      <c r="A595" s="29" t="s">
        <v>6</v>
      </c>
      <c r="B595" s="29" t="s">
        <v>1647</v>
      </c>
      <c r="C595" s="29" t="s">
        <v>1714</v>
      </c>
      <c r="D595" s="185" t="s">
        <v>1763</v>
      </c>
      <c r="E595" s="30">
        <v>44470</v>
      </c>
      <c r="F595" s="265">
        <v>118535958</v>
      </c>
      <c r="G595" s="78" t="s">
        <v>2</v>
      </c>
      <c r="H595" s="30">
        <v>44742</v>
      </c>
      <c r="I595" s="29" t="s">
        <v>1799</v>
      </c>
      <c r="J595" s="29" t="s">
        <v>371</v>
      </c>
      <c r="K595" s="138">
        <f t="shared" si="62"/>
        <v>0.20697149973681403</v>
      </c>
      <c r="L595" s="237">
        <v>24533565</v>
      </c>
      <c r="M595" s="237">
        <f t="shared" si="63"/>
        <v>94002393</v>
      </c>
      <c r="N595" s="34">
        <v>0</v>
      </c>
      <c r="O595" s="34">
        <v>0</v>
      </c>
      <c r="P595" s="66">
        <v>0</v>
      </c>
      <c r="R595" s="280"/>
    </row>
    <row r="596" spans="1:18" ht="90" x14ac:dyDescent="0.25">
      <c r="A596" s="29" t="s">
        <v>6</v>
      </c>
      <c r="B596" s="29" t="s">
        <v>1648</v>
      </c>
      <c r="C596" s="29" t="s">
        <v>968</v>
      </c>
      <c r="D596" s="185" t="s">
        <v>1764</v>
      </c>
      <c r="E596" s="30">
        <v>44474</v>
      </c>
      <c r="F596" s="265">
        <v>37364589</v>
      </c>
      <c r="G596" s="78" t="s">
        <v>2</v>
      </c>
      <c r="H596" s="30">
        <v>44742</v>
      </c>
      <c r="I596" s="29" t="s">
        <v>1798</v>
      </c>
      <c r="J596" s="29" t="s">
        <v>371</v>
      </c>
      <c r="K596" s="138">
        <f t="shared" si="62"/>
        <v>0.19607786934308311</v>
      </c>
      <c r="L596" s="237">
        <v>7326369</v>
      </c>
      <c r="M596" s="237">
        <f t="shared" si="63"/>
        <v>30038220</v>
      </c>
      <c r="N596" s="34">
        <v>0</v>
      </c>
      <c r="O596" s="34">
        <v>0</v>
      </c>
      <c r="P596" s="66">
        <v>0</v>
      </c>
      <c r="R596" s="280"/>
    </row>
    <row r="597" spans="1:18" ht="90" x14ac:dyDescent="0.25">
      <c r="A597" s="17" t="s">
        <v>6</v>
      </c>
      <c r="B597" s="17" t="s">
        <v>1649</v>
      </c>
      <c r="C597" s="17" t="s">
        <v>1715</v>
      </c>
      <c r="D597" s="217" t="s">
        <v>256</v>
      </c>
      <c r="E597" s="18">
        <v>44477</v>
      </c>
      <c r="F597" s="269">
        <v>41229876</v>
      </c>
      <c r="G597" s="81" t="s">
        <v>2</v>
      </c>
      <c r="H597" s="18">
        <v>44742</v>
      </c>
      <c r="I597" s="17" t="s">
        <v>1798</v>
      </c>
      <c r="J597" s="17" t="s">
        <v>45</v>
      </c>
      <c r="K597" s="146">
        <f t="shared" si="62"/>
        <v>0.18518515554109355</v>
      </c>
      <c r="L597" s="242">
        <v>7635161</v>
      </c>
      <c r="M597" s="242">
        <f t="shared" si="63"/>
        <v>33594715</v>
      </c>
      <c r="N597" s="179">
        <v>0</v>
      </c>
      <c r="O597" s="179">
        <v>0</v>
      </c>
      <c r="P597" s="65">
        <v>0</v>
      </c>
      <c r="R597" s="280"/>
    </row>
    <row r="598" spans="1:18" ht="90" x14ac:dyDescent="0.25">
      <c r="A598" s="17" t="s">
        <v>6</v>
      </c>
      <c r="B598" s="17" t="s">
        <v>1650</v>
      </c>
      <c r="C598" s="17" t="s">
        <v>1716</v>
      </c>
      <c r="D598" s="217" t="s">
        <v>256</v>
      </c>
      <c r="E598" s="18">
        <v>44477</v>
      </c>
      <c r="F598" s="269">
        <v>41229876</v>
      </c>
      <c r="G598" s="81" t="s">
        <v>2</v>
      </c>
      <c r="H598" s="18">
        <v>44742</v>
      </c>
      <c r="I598" s="17" t="s">
        <v>1798</v>
      </c>
      <c r="J598" s="17" t="s">
        <v>45</v>
      </c>
      <c r="K598" s="146">
        <f t="shared" si="62"/>
        <v>0.18518515554109355</v>
      </c>
      <c r="L598" s="242">
        <v>7635161</v>
      </c>
      <c r="M598" s="242">
        <f t="shared" si="63"/>
        <v>33594715</v>
      </c>
      <c r="N598" s="179">
        <v>0</v>
      </c>
      <c r="O598" s="179">
        <v>0</v>
      </c>
      <c r="P598" s="65">
        <v>0</v>
      </c>
      <c r="R598" s="280"/>
    </row>
    <row r="599" spans="1:18" ht="108" x14ac:dyDescent="0.25">
      <c r="A599" s="17" t="s">
        <v>6</v>
      </c>
      <c r="B599" s="17" t="s">
        <v>1651</v>
      </c>
      <c r="C599" s="17" t="s">
        <v>1717</v>
      </c>
      <c r="D599" s="217" t="s">
        <v>1765</v>
      </c>
      <c r="E599" s="18">
        <v>44480</v>
      </c>
      <c r="F599" s="269">
        <v>73440750</v>
      </c>
      <c r="G599" s="81" t="s">
        <v>2</v>
      </c>
      <c r="H599" s="18">
        <v>44742</v>
      </c>
      <c r="I599" s="17" t="s">
        <v>1798</v>
      </c>
      <c r="J599" s="17" t="s">
        <v>45</v>
      </c>
      <c r="K599" s="146">
        <f t="shared" si="62"/>
        <v>0.18155400101442321</v>
      </c>
      <c r="L599" s="242">
        <v>13333462</v>
      </c>
      <c r="M599" s="242">
        <f t="shared" si="63"/>
        <v>60107288</v>
      </c>
      <c r="N599" s="179">
        <v>0</v>
      </c>
      <c r="O599" s="179">
        <v>0</v>
      </c>
      <c r="P599" s="65">
        <v>0</v>
      </c>
      <c r="R599" s="280"/>
    </row>
    <row r="600" spans="1:18" ht="90" x14ac:dyDescent="0.25">
      <c r="A600" s="17" t="s">
        <v>6</v>
      </c>
      <c r="B600" s="17" t="s">
        <v>1652</v>
      </c>
      <c r="C600" s="17" t="s">
        <v>245</v>
      </c>
      <c r="D600" s="217" t="s">
        <v>1766</v>
      </c>
      <c r="E600" s="18">
        <v>44477</v>
      </c>
      <c r="F600" s="269">
        <v>64421703</v>
      </c>
      <c r="G600" s="81" t="s">
        <v>2</v>
      </c>
      <c r="H600" s="18">
        <v>44742</v>
      </c>
      <c r="I600" s="17" t="s">
        <v>1798</v>
      </c>
      <c r="J600" s="17" t="s">
        <v>45</v>
      </c>
      <c r="K600" s="146">
        <f t="shared" si="62"/>
        <v>0.18155395550471554</v>
      </c>
      <c r="L600" s="242">
        <v>11696015</v>
      </c>
      <c r="M600" s="242">
        <f t="shared" si="63"/>
        <v>52725688</v>
      </c>
      <c r="N600" s="179">
        <v>0</v>
      </c>
      <c r="O600" s="179">
        <v>0</v>
      </c>
      <c r="P600" s="65">
        <v>0</v>
      </c>
      <c r="R600" s="280"/>
    </row>
    <row r="601" spans="1:18" ht="72" x14ac:dyDescent="0.25">
      <c r="A601" s="17" t="s">
        <v>6</v>
      </c>
      <c r="B601" s="17" t="s">
        <v>1653</v>
      </c>
      <c r="C601" s="17" t="s">
        <v>1718</v>
      </c>
      <c r="D601" s="217" t="s">
        <v>1767</v>
      </c>
      <c r="E601" s="18">
        <v>44470</v>
      </c>
      <c r="F601" s="269">
        <v>64421703</v>
      </c>
      <c r="G601" s="81" t="s">
        <v>2</v>
      </c>
      <c r="H601" s="18">
        <v>44742</v>
      </c>
      <c r="I601" s="17" t="s">
        <v>1</v>
      </c>
      <c r="J601" s="17" t="s">
        <v>45</v>
      </c>
      <c r="K601" s="146">
        <f t="shared" si="62"/>
        <v>0.20697147667766561</v>
      </c>
      <c r="L601" s="242">
        <v>13333455</v>
      </c>
      <c r="M601" s="242">
        <f t="shared" si="63"/>
        <v>51088248</v>
      </c>
      <c r="N601" s="179">
        <v>0</v>
      </c>
      <c r="O601" s="179">
        <v>0</v>
      </c>
      <c r="P601" s="65">
        <v>0</v>
      </c>
      <c r="R601" s="280"/>
    </row>
    <row r="602" spans="1:18" ht="72" x14ac:dyDescent="0.25">
      <c r="A602" s="17" t="s">
        <v>6</v>
      </c>
      <c r="B602" s="17" t="s">
        <v>1654</v>
      </c>
      <c r="C602" s="17" t="s">
        <v>504</v>
      </c>
      <c r="D602" s="217" t="s">
        <v>1767</v>
      </c>
      <c r="E602" s="18">
        <v>44470</v>
      </c>
      <c r="F602" s="269">
        <v>64421703</v>
      </c>
      <c r="G602" s="81" t="s">
        <v>2</v>
      </c>
      <c r="H602" s="18">
        <v>44742</v>
      </c>
      <c r="I602" s="17" t="s">
        <v>1798</v>
      </c>
      <c r="J602" s="17" t="s">
        <v>45</v>
      </c>
      <c r="K602" s="146">
        <f t="shared" si="62"/>
        <v>0.20697147667766561</v>
      </c>
      <c r="L602" s="242">
        <v>13333455</v>
      </c>
      <c r="M602" s="242">
        <f t="shared" si="63"/>
        <v>51088248</v>
      </c>
      <c r="N602" s="179">
        <v>0</v>
      </c>
      <c r="O602" s="179">
        <v>0</v>
      </c>
      <c r="P602" s="65">
        <v>0</v>
      </c>
      <c r="R602" s="280"/>
    </row>
    <row r="603" spans="1:18" ht="72" x14ac:dyDescent="0.25">
      <c r="A603" s="17" t="s">
        <v>6</v>
      </c>
      <c r="B603" s="17" t="s">
        <v>1655</v>
      </c>
      <c r="C603" s="17" t="s">
        <v>502</v>
      </c>
      <c r="D603" s="217" t="s">
        <v>1767</v>
      </c>
      <c r="E603" s="18">
        <v>44470</v>
      </c>
      <c r="F603" s="269">
        <v>64421703</v>
      </c>
      <c r="G603" s="81" t="s">
        <v>2</v>
      </c>
      <c r="H603" s="18">
        <v>44742</v>
      </c>
      <c r="I603" s="17" t="s">
        <v>1798</v>
      </c>
      <c r="J603" s="17" t="s">
        <v>45</v>
      </c>
      <c r="K603" s="146">
        <f t="shared" si="62"/>
        <v>0.20697147667766561</v>
      </c>
      <c r="L603" s="242">
        <v>13333455</v>
      </c>
      <c r="M603" s="242">
        <f t="shared" si="63"/>
        <v>51088248</v>
      </c>
      <c r="N603" s="179">
        <v>0</v>
      </c>
      <c r="O603" s="179">
        <v>0</v>
      </c>
      <c r="P603" s="65">
        <v>0</v>
      </c>
      <c r="R603" s="280"/>
    </row>
    <row r="604" spans="1:18" ht="72" x14ac:dyDescent="0.25">
      <c r="A604" s="17" t="s">
        <v>6</v>
      </c>
      <c r="B604" s="17" t="s">
        <v>1656</v>
      </c>
      <c r="C604" s="17" t="s">
        <v>390</v>
      </c>
      <c r="D604" s="217" t="s">
        <v>1767</v>
      </c>
      <c r="E604" s="18">
        <v>44470</v>
      </c>
      <c r="F604" s="269">
        <v>64421703</v>
      </c>
      <c r="G604" s="81" t="s">
        <v>2</v>
      </c>
      <c r="H604" s="18">
        <v>44742</v>
      </c>
      <c r="I604" s="17" t="s">
        <v>1798</v>
      </c>
      <c r="J604" s="17" t="s">
        <v>45</v>
      </c>
      <c r="K604" s="146">
        <f t="shared" si="62"/>
        <v>0.20697147667766561</v>
      </c>
      <c r="L604" s="242">
        <v>13333455</v>
      </c>
      <c r="M604" s="242">
        <f t="shared" si="63"/>
        <v>51088248</v>
      </c>
      <c r="N604" s="179">
        <v>0</v>
      </c>
      <c r="O604" s="179">
        <v>0</v>
      </c>
      <c r="P604" s="65">
        <v>0</v>
      </c>
      <c r="R604" s="280"/>
    </row>
    <row r="605" spans="1:18" ht="72" x14ac:dyDescent="0.25">
      <c r="A605" s="17" t="s">
        <v>6</v>
      </c>
      <c r="B605" s="17" t="s">
        <v>1657</v>
      </c>
      <c r="C605" s="17" t="s">
        <v>388</v>
      </c>
      <c r="D605" s="217" t="s">
        <v>1767</v>
      </c>
      <c r="E605" s="18">
        <v>44470</v>
      </c>
      <c r="F605" s="269">
        <v>64421703</v>
      </c>
      <c r="G605" s="81" t="s">
        <v>2</v>
      </c>
      <c r="H605" s="18">
        <v>44742</v>
      </c>
      <c r="I605" s="17" t="s">
        <v>1798</v>
      </c>
      <c r="J605" s="17" t="s">
        <v>45</v>
      </c>
      <c r="K605" s="146">
        <f t="shared" si="62"/>
        <v>0.20697147667766561</v>
      </c>
      <c r="L605" s="242">
        <v>13333455</v>
      </c>
      <c r="M605" s="242">
        <f t="shared" si="63"/>
        <v>51088248</v>
      </c>
      <c r="N605" s="179">
        <v>0</v>
      </c>
      <c r="O605" s="179">
        <v>0</v>
      </c>
      <c r="P605" s="65">
        <v>0</v>
      </c>
      <c r="R605" s="280"/>
    </row>
    <row r="606" spans="1:18" ht="72" x14ac:dyDescent="0.25">
      <c r="A606" s="17" t="s">
        <v>6</v>
      </c>
      <c r="B606" s="17" t="s">
        <v>1658</v>
      </c>
      <c r="C606" s="17" t="s">
        <v>500</v>
      </c>
      <c r="D606" s="217" t="s">
        <v>1767</v>
      </c>
      <c r="E606" s="18">
        <v>44474</v>
      </c>
      <c r="F606" s="269">
        <v>64421703</v>
      </c>
      <c r="G606" s="81" t="s">
        <v>2</v>
      </c>
      <c r="H606" s="18">
        <v>44742</v>
      </c>
      <c r="I606" s="17" t="s">
        <v>1</v>
      </c>
      <c r="J606" s="17" t="s">
        <v>45</v>
      </c>
      <c r="K606" s="146">
        <f t="shared" si="62"/>
        <v>0.19607825331782985</v>
      </c>
      <c r="L606" s="242">
        <v>12631695</v>
      </c>
      <c r="M606" s="242">
        <f t="shared" si="63"/>
        <v>51790008</v>
      </c>
      <c r="N606" s="179">
        <v>0</v>
      </c>
      <c r="O606" s="179">
        <v>0</v>
      </c>
      <c r="P606" s="65">
        <v>0</v>
      </c>
      <c r="R606" s="280"/>
    </row>
    <row r="607" spans="1:18" ht="72" x14ac:dyDescent="0.25">
      <c r="A607" s="17" t="s">
        <v>6</v>
      </c>
      <c r="B607" s="17" t="s">
        <v>1659</v>
      </c>
      <c r="C607" s="17" t="s">
        <v>392</v>
      </c>
      <c r="D607" s="217" t="s">
        <v>1767</v>
      </c>
      <c r="E607" s="18">
        <v>44474</v>
      </c>
      <c r="F607" s="269">
        <v>64421703</v>
      </c>
      <c r="G607" s="81" t="s">
        <v>2</v>
      </c>
      <c r="H607" s="18">
        <v>44742</v>
      </c>
      <c r="I607" s="17" t="s">
        <v>1</v>
      </c>
      <c r="J607" s="17" t="s">
        <v>45</v>
      </c>
      <c r="K607" s="146">
        <f t="shared" si="62"/>
        <v>0.17066049930409322</v>
      </c>
      <c r="L607" s="242">
        <v>10994240</v>
      </c>
      <c r="M607" s="242">
        <f t="shared" si="63"/>
        <v>53427463</v>
      </c>
      <c r="N607" s="179">
        <v>0</v>
      </c>
      <c r="O607" s="179">
        <v>0</v>
      </c>
      <c r="P607" s="65">
        <v>0</v>
      </c>
      <c r="R607" s="280"/>
    </row>
    <row r="608" spans="1:18" ht="108" x14ac:dyDescent="0.25">
      <c r="A608" s="136" t="s">
        <v>6</v>
      </c>
      <c r="B608" s="136" t="s">
        <v>1660</v>
      </c>
      <c r="C608" s="136" t="s">
        <v>1719</v>
      </c>
      <c r="D608" s="278" t="s">
        <v>1768</v>
      </c>
      <c r="E608" s="22">
        <v>44476</v>
      </c>
      <c r="F608" s="270">
        <v>21052845</v>
      </c>
      <c r="G608" s="82" t="s">
        <v>2</v>
      </c>
      <c r="H608" s="22">
        <v>44561</v>
      </c>
      <c r="I608" s="136" t="s">
        <v>1</v>
      </c>
      <c r="J608" s="136" t="s">
        <v>87</v>
      </c>
      <c r="K608" s="154">
        <f t="shared" si="62"/>
        <v>0.58888834264442647</v>
      </c>
      <c r="L608" s="246">
        <v>12397775</v>
      </c>
      <c r="M608" s="246">
        <f t="shared" si="63"/>
        <v>8655070</v>
      </c>
      <c r="N608" s="50">
        <v>0</v>
      </c>
      <c r="O608" s="50">
        <v>0</v>
      </c>
      <c r="P608" s="68">
        <v>0</v>
      </c>
      <c r="R608" s="280"/>
    </row>
    <row r="609" spans="1:18" ht="90" x14ac:dyDescent="0.25">
      <c r="A609" s="136" t="s">
        <v>6</v>
      </c>
      <c r="B609" s="136" t="s">
        <v>1661</v>
      </c>
      <c r="C609" s="136" t="s">
        <v>1720</v>
      </c>
      <c r="D609" s="278" t="s">
        <v>1769</v>
      </c>
      <c r="E609" s="22">
        <v>44477</v>
      </c>
      <c r="F609" s="270">
        <v>24000246</v>
      </c>
      <c r="G609" s="82" t="s">
        <v>2</v>
      </c>
      <c r="H609" s="22">
        <v>44561</v>
      </c>
      <c r="I609" s="136" t="s">
        <v>1</v>
      </c>
      <c r="J609" s="136" t="s">
        <v>87</v>
      </c>
      <c r="K609" s="154">
        <f t="shared" si="62"/>
        <v>0.58888850555948469</v>
      </c>
      <c r="L609" s="246">
        <v>14133469</v>
      </c>
      <c r="M609" s="246">
        <f t="shared" si="63"/>
        <v>9866777</v>
      </c>
      <c r="N609" s="50">
        <v>0</v>
      </c>
      <c r="O609" s="50">
        <v>0</v>
      </c>
      <c r="P609" s="68">
        <v>0</v>
      </c>
      <c r="R609" s="280"/>
    </row>
    <row r="610" spans="1:18" ht="54" x14ac:dyDescent="0.25">
      <c r="A610" s="29" t="s">
        <v>6</v>
      </c>
      <c r="B610" s="29" t="s">
        <v>1662</v>
      </c>
      <c r="C610" s="29" t="s">
        <v>1721</v>
      </c>
      <c r="D610" s="185" t="s">
        <v>1770</v>
      </c>
      <c r="E610" s="30">
        <v>44470</v>
      </c>
      <c r="F610" s="265">
        <v>28989756</v>
      </c>
      <c r="G610" s="78" t="s">
        <v>2</v>
      </c>
      <c r="H610" s="312">
        <v>44742</v>
      </c>
      <c r="I610" s="29" t="s">
        <v>1</v>
      </c>
      <c r="J610" s="29" t="s">
        <v>63</v>
      </c>
      <c r="K610" s="138">
        <f t="shared" si="62"/>
        <v>0.2106026004496209</v>
      </c>
      <c r="L610" s="237">
        <v>6105318</v>
      </c>
      <c r="M610" s="237">
        <f t="shared" si="63"/>
        <v>22884438</v>
      </c>
      <c r="N610" s="34">
        <v>0</v>
      </c>
      <c r="O610" s="34">
        <v>0</v>
      </c>
      <c r="P610" s="66">
        <v>0</v>
      </c>
      <c r="R610" s="280"/>
    </row>
    <row r="611" spans="1:18" ht="72" x14ac:dyDescent="0.25">
      <c r="A611" s="29" t="s">
        <v>6</v>
      </c>
      <c r="B611" s="29" t="s">
        <v>1663</v>
      </c>
      <c r="C611" s="29" t="s">
        <v>678</v>
      </c>
      <c r="D611" s="185" t="s">
        <v>1771</v>
      </c>
      <c r="E611" s="30">
        <v>44474</v>
      </c>
      <c r="F611" s="271">
        <v>32210838</v>
      </c>
      <c r="G611" s="78" t="s">
        <v>2</v>
      </c>
      <c r="H611" s="30">
        <v>44742</v>
      </c>
      <c r="I611" s="29" t="s">
        <v>1</v>
      </c>
      <c r="J611" s="29" t="s">
        <v>80</v>
      </c>
      <c r="K611" s="138">
        <f t="shared" si="62"/>
        <v>0.19970936490382524</v>
      </c>
      <c r="L611" s="237">
        <v>6432806</v>
      </c>
      <c r="M611" s="237">
        <f t="shared" si="63"/>
        <v>25778032</v>
      </c>
      <c r="N611" s="34">
        <v>0</v>
      </c>
      <c r="O611" s="34">
        <v>0</v>
      </c>
      <c r="P611" s="66">
        <v>0</v>
      </c>
      <c r="R611" s="280"/>
    </row>
    <row r="612" spans="1:18" ht="90" x14ac:dyDescent="0.25">
      <c r="A612" s="88" t="s">
        <v>6</v>
      </c>
      <c r="B612" s="86" t="s">
        <v>1664</v>
      </c>
      <c r="C612" s="86" t="s">
        <v>1722</v>
      </c>
      <c r="D612" s="221" t="s">
        <v>1772</v>
      </c>
      <c r="E612" s="89">
        <v>44470</v>
      </c>
      <c r="F612" s="267">
        <v>59500000</v>
      </c>
      <c r="G612" s="74" t="s">
        <v>2</v>
      </c>
      <c r="H612" s="89">
        <v>44561</v>
      </c>
      <c r="I612" s="86" t="s">
        <v>514</v>
      </c>
      <c r="J612" s="86" t="s">
        <v>490</v>
      </c>
      <c r="K612" s="158">
        <f>+L612/(F612+P612)</f>
        <v>0.66666667226890752</v>
      </c>
      <c r="L612" s="240">
        <v>39666667</v>
      </c>
      <c r="M612" s="249">
        <f>+F612-L612</f>
        <v>19833333</v>
      </c>
      <c r="N612" s="37">
        <v>0</v>
      </c>
      <c r="O612" s="37">
        <v>0</v>
      </c>
      <c r="P612" s="60">
        <v>0</v>
      </c>
      <c r="R612" s="280"/>
    </row>
    <row r="613" spans="1:18" ht="90" x14ac:dyDescent="0.25">
      <c r="A613" s="17" t="s">
        <v>6</v>
      </c>
      <c r="B613" s="17" t="s">
        <v>1665</v>
      </c>
      <c r="C613" s="17" t="s">
        <v>964</v>
      </c>
      <c r="D613" s="217" t="s">
        <v>1773</v>
      </c>
      <c r="E613" s="80">
        <v>44480</v>
      </c>
      <c r="F613" s="269">
        <v>41229876</v>
      </c>
      <c r="G613" s="81" t="s">
        <v>2</v>
      </c>
      <c r="H613" s="18">
        <v>44742</v>
      </c>
      <c r="I613" s="17" t="s">
        <v>1</v>
      </c>
      <c r="J613" s="17" t="s">
        <v>45</v>
      </c>
      <c r="K613" s="146">
        <f t="shared" ref="K613:K629" si="64">+L613/F613</f>
        <v>0.18155407501104295</v>
      </c>
      <c r="L613" s="242">
        <v>7485452</v>
      </c>
      <c r="M613" s="242">
        <f t="shared" ref="M613:M629" si="65">+F613+P613-L613</f>
        <v>33744424</v>
      </c>
      <c r="N613" s="179">
        <v>0</v>
      </c>
      <c r="O613" s="179">
        <v>0</v>
      </c>
      <c r="P613" s="65">
        <v>0</v>
      </c>
      <c r="R613" s="280"/>
    </row>
    <row r="614" spans="1:18" ht="90" x14ac:dyDescent="0.25">
      <c r="A614" s="17" t="s">
        <v>6</v>
      </c>
      <c r="B614" s="17" t="s">
        <v>1666</v>
      </c>
      <c r="C614" s="17" t="s">
        <v>957</v>
      </c>
      <c r="D614" s="217" t="s">
        <v>1774</v>
      </c>
      <c r="E614" s="18">
        <v>44480</v>
      </c>
      <c r="F614" s="269">
        <v>41229876</v>
      </c>
      <c r="G614" s="81" t="s">
        <v>2</v>
      </c>
      <c r="H614" s="18">
        <v>44742</v>
      </c>
      <c r="I614" s="17" t="s">
        <v>1</v>
      </c>
      <c r="J614" s="17" t="s">
        <v>45</v>
      </c>
      <c r="K614" s="146">
        <f t="shared" si="64"/>
        <v>0.18155407501104295</v>
      </c>
      <c r="L614" s="242">
        <v>7485452</v>
      </c>
      <c r="M614" s="242">
        <f t="shared" si="65"/>
        <v>33744424</v>
      </c>
      <c r="N614" s="179">
        <v>0</v>
      </c>
      <c r="O614" s="179">
        <v>0</v>
      </c>
      <c r="P614" s="65">
        <v>0</v>
      </c>
      <c r="R614" s="280"/>
    </row>
    <row r="615" spans="1:18" ht="72" x14ac:dyDescent="0.25">
      <c r="A615" s="17" t="s">
        <v>6</v>
      </c>
      <c r="B615" s="17" t="s">
        <v>1667</v>
      </c>
      <c r="C615" s="17" t="s">
        <v>509</v>
      </c>
      <c r="D615" s="217" t="s">
        <v>1775</v>
      </c>
      <c r="E615" s="18">
        <v>44480</v>
      </c>
      <c r="F615" s="269">
        <v>64421703</v>
      </c>
      <c r="G615" s="81" t="s">
        <v>2</v>
      </c>
      <c r="H615" s="18">
        <v>44742</v>
      </c>
      <c r="I615" s="17" t="s">
        <v>1798</v>
      </c>
      <c r="J615" s="17" t="s">
        <v>45</v>
      </c>
      <c r="K615" s="146">
        <f t="shared" si="64"/>
        <v>0.18155395550471554</v>
      </c>
      <c r="L615" s="242">
        <v>11696015</v>
      </c>
      <c r="M615" s="242">
        <f t="shared" si="65"/>
        <v>52725688</v>
      </c>
      <c r="N615" s="179">
        <v>0</v>
      </c>
      <c r="O615" s="179">
        <v>0</v>
      </c>
      <c r="P615" s="65">
        <v>0</v>
      </c>
      <c r="R615" s="280"/>
    </row>
    <row r="616" spans="1:18" ht="72" x14ac:dyDescent="0.25">
      <c r="A616" s="17" t="s">
        <v>6</v>
      </c>
      <c r="B616" s="17" t="s">
        <v>1668</v>
      </c>
      <c r="C616" s="17" t="s">
        <v>507</v>
      </c>
      <c r="D616" s="217" t="s">
        <v>1776</v>
      </c>
      <c r="E616" s="18">
        <v>44480</v>
      </c>
      <c r="F616" s="269">
        <v>64421703</v>
      </c>
      <c r="G616" s="81" t="s">
        <v>2</v>
      </c>
      <c r="H616" s="313">
        <v>44742</v>
      </c>
      <c r="I616" s="17" t="s">
        <v>1798</v>
      </c>
      <c r="J616" s="17" t="s">
        <v>45</v>
      </c>
      <c r="K616" s="146">
        <f t="shared" si="64"/>
        <v>0.18155395550471554</v>
      </c>
      <c r="L616" s="242">
        <v>11696015</v>
      </c>
      <c r="M616" s="242">
        <f t="shared" si="65"/>
        <v>52725688</v>
      </c>
      <c r="N616" s="179">
        <v>0</v>
      </c>
      <c r="O616" s="179">
        <v>0</v>
      </c>
      <c r="P616" s="65">
        <v>0</v>
      </c>
      <c r="R616" s="280"/>
    </row>
    <row r="617" spans="1:18" ht="72" x14ac:dyDescent="0.25">
      <c r="A617" s="17" t="s">
        <v>6</v>
      </c>
      <c r="B617" s="17" t="s">
        <v>1669</v>
      </c>
      <c r="C617" s="17" t="s">
        <v>173</v>
      </c>
      <c r="D617" s="217" t="s">
        <v>1777</v>
      </c>
      <c r="E617" s="18">
        <v>44480</v>
      </c>
      <c r="F617" s="269">
        <v>64421703</v>
      </c>
      <c r="G617" s="81" t="s">
        <v>2</v>
      </c>
      <c r="H617" s="18">
        <v>44742</v>
      </c>
      <c r="I617" s="17" t="s">
        <v>1798</v>
      </c>
      <c r="J617" s="17" t="s">
        <v>45</v>
      </c>
      <c r="K617" s="146">
        <f t="shared" si="64"/>
        <v>0.18155395550471554</v>
      </c>
      <c r="L617" s="242">
        <v>11696015</v>
      </c>
      <c r="M617" s="242">
        <f t="shared" si="65"/>
        <v>52725688</v>
      </c>
      <c r="N617" s="179">
        <v>0</v>
      </c>
      <c r="O617" s="179">
        <v>0</v>
      </c>
      <c r="P617" s="65">
        <v>0</v>
      </c>
      <c r="R617" s="280"/>
    </row>
    <row r="618" spans="1:18" ht="90" x14ac:dyDescent="0.25">
      <c r="A618" s="29" t="s">
        <v>6</v>
      </c>
      <c r="B618" s="314" t="s">
        <v>1670</v>
      </c>
      <c r="C618" s="29" t="s">
        <v>492</v>
      </c>
      <c r="D618" s="185" t="s">
        <v>1778</v>
      </c>
      <c r="E618" s="30">
        <v>44470</v>
      </c>
      <c r="F618" s="271">
        <v>41229876</v>
      </c>
      <c r="G618" s="78" t="s">
        <v>2</v>
      </c>
      <c r="H618" s="30">
        <v>44742</v>
      </c>
      <c r="I618" s="29" t="s">
        <v>1798</v>
      </c>
      <c r="J618" s="29" t="s">
        <v>490</v>
      </c>
      <c r="K618" s="138">
        <f t="shared" si="64"/>
        <v>0.21786492882006242</v>
      </c>
      <c r="L618" s="237">
        <v>8982544</v>
      </c>
      <c r="M618" s="237">
        <f t="shared" si="65"/>
        <v>32247332</v>
      </c>
      <c r="N618" s="34">
        <v>0</v>
      </c>
      <c r="O618" s="34">
        <v>0</v>
      </c>
      <c r="P618" s="66">
        <v>0</v>
      </c>
      <c r="R618" s="280"/>
    </row>
    <row r="619" spans="1:18" ht="90" x14ac:dyDescent="0.25">
      <c r="A619" s="29" t="s">
        <v>6</v>
      </c>
      <c r="B619" s="314" t="s">
        <v>1671</v>
      </c>
      <c r="C619" s="29" t="s">
        <v>1723</v>
      </c>
      <c r="D619" s="185" t="s">
        <v>1779</v>
      </c>
      <c r="E619" s="30">
        <v>44470</v>
      </c>
      <c r="F619" s="271">
        <v>73440750</v>
      </c>
      <c r="G619" s="78" t="s">
        <v>2</v>
      </c>
      <c r="H619" s="30">
        <v>44742</v>
      </c>
      <c r="I619" s="29" t="s">
        <v>1798</v>
      </c>
      <c r="J619" s="29" t="s">
        <v>459</v>
      </c>
      <c r="K619" s="138">
        <f t="shared" si="64"/>
        <v>0.21786476853790301</v>
      </c>
      <c r="L619" s="237">
        <v>16000152</v>
      </c>
      <c r="M619" s="237">
        <f t="shared" si="65"/>
        <v>57440598</v>
      </c>
      <c r="N619" s="34">
        <v>0</v>
      </c>
      <c r="O619" s="34">
        <v>0</v>
      </c>
      <c r="P619" s="66">
        <v>0</v>
      </c>
      <c r="R619" s="280"/>
    </row>
    <row r="620" spans="1:18" ht="66" x14ac:dyDescent="0.25">
      <c r="A620" s="17" t="s">
        <v>6</v>
      </c>
      <c r="B620" s="225" t="s">
        <v>1672</v>
      </c>
      <c r="C620" s="17" t="s">
        <v>1724</v>
      </c>
      <c r="D620" s="231" t="s">
        <v>1780</v>
      </c>
      <c r="E620" s="18">
        <v>44480</v>
      </c>
      <c r="F620" s="269">
        <v>28989756</v>
      </c>
      <c r="G620" s="81" t="s">
        <v>2</v>
      </c>
      <c r="H620" s="18">
        <v>44742</v>
      </c>
      <c r="I620" s="17" t="s">
        <v>1798</v>
      </c>
      <c r="J620" s="17" t="s">
        <v>45</v>
      </c>
      <c r="K620" s="146">
        <f t="shared" si="64"/>
        <v>0.18155399445238518</v>
      </c>
      <c r="L620" s="242">
        <v>5263206</v>
      </c>
      <c r="M620" s="242">
        <f t="shared" si="65"/>
        <v>23726550</v>
      </c>
      <c r="N620" s="179">
        <v>0</v>
      </c>
      <c r="O620" s="179">
        <v>0</v>
      </c>
      <c r="P620" s="65">
        <v>0</v>
      </c>
      <c r="R620" s="280"/>
    </row>
    <row r="621" spans="1:18" ht="66" x14ac:dyDescent="0.25">
      <c r="A621" s="17" t="s">
        <v>6</v>
      </c>
      <c r="B621" s="225" t="s">
        <v>1673</v>
      </c>
      <c r="C621" s="17" t="s">
        <v>167</v>
      </c>
      <c r="D621" s="231" t="s">
        <v>1780</v>
      </c>
      <c r="E621" s="18">
        <v>44477</v>
      </c>
      <c r="F621" s="269">
        <v>28989756</v>
      </c>
      <c r="G621" s="81" t="s">
        <v>2</v>
      </c>
      <c r="H621" s="18">
        <v>44742</v>
      </c>
      <c r="I621" s="17" t="s">
        <v>1798</v>
      </c>
      <c r="J621" s="17" t="s">
        <v>45</v>
      </c>
      <c r="K621" s="146">
        <f t="shared" si="64"/>
        <v>0.18518507020203964</v>
      </c>
      <c r="L621" s="242">
        <v>5368470</v>
      </c>
      <c r="M621" s="242">
        <f t="shared" si="65"/>
        <v>23621286</v>
      </c>
      <c r="N621" s="179">
        <v>0</v>
      </c>
      <c r="O621" s="179">
        <v>0</v>
      </c>
      <c r="P621" s="65">
        <v>0</v>
      </c>
      <c r="R621" s="280"/>
    </row>
    <row r="622" spans="1:18" ht="66" x14ac:dyDescent="0.25">
      <c r="A622" s="17" t="s">
        <v>6</v>
      </c>
      <c r="B622" s="225" t="s">
        <v>1674</v>
      </c>
      <c r="C622" s="17" t="s">
        <v>1725</v>
      </c>
      <c r="D622" s="231" t="s">
        <v>1780</v>
      </c>
      <c r="E622" s="18">
        <v>44480</v>
      </c>
      <c r="F622" s="269">
        <v>28989756</v>
      </c>
      <c r="G622" s="81" t="s">
        <v>2</v>
      </c>
      <c r="H622" s="18">
        <v>44742</v>
      </c>
      <c r="I622" s="17" t="s">
        <v>1798</v>
      </c>
      <c r="J622" s="17" t="s">
        <v>45</v>
      </c>
      <c r="K622" s="146">
        <f t="shared" si="64"/>
        <v>0.18155399445238518</v>
      </c>
      <c r="L622" s="242">
        <v>5263206</v>
      </c>
      <c r="M622" s="242">
        <f t="shared" si="65"/>
        <v>23726550</v>
      </c>
      <c r="N622" s="179">
        <v>0</v>
      </c>
      <c r="O622" s="179">
        <v>0</v>
      </c>
      <c r="P622" s="65">
        <v>0</v>
      </c>
      <c r="R622" s="280"/>
    </row>
    <row r="623" spans="1:18" ht="66" x14ac:dyDescent="0.25">
      <c r="A623" s="17" t="s">
        <v>6</v>
      </c>
      <c r="B623" s="225" t="s">
        <v>1675</v>
      </c>
      <c r="C623" s="17" t="s">
        <v>161</v>
      </c>
      <c r="D623" s="231" t="s">
        <v>1780</v>
      </c>
      <c r="E623" s="18">
        <v>44480</v>
      </c>
      <c r="F623" s="269">
        <v>28989756</v>
      </c>
      <c r="G623" s="81" t="s">
        <v>2</v>
      </c>
      <c r="H623" s="18">
        <v>44742</v>
      </c>
      <c r="I623" s="17" t="s">
        <v>1798</v>
      </c>
      <c r="J623" s="17" t="s">
        <v>45</v>
      </c>
      <c r="K623" s="146">
        <f t="shared" si="64"/>
        <v>0.18155399445238518</v>
      </c>
      <c r="L623" s="242">
        <v>5263206</v>
      </c>
      <c r="M623" s="242">
        <f t="shared" si="65"/>
        <v>23726550</v>
      </c>
      <c r="N623" s="179">
        <v>0</v>
      </c>
      <c r="O623" s="179">
        <v>0</v>
      </c>
      <c r="P623" s="65">
        <v>0</v>
      </c>
      <c r="R623" s="280"/>
    </row>
    <row r="624" spans="1:18" ht="66" x14ac:dyDescent="0.25">
      <c r="A624" s="17" t="s">
        <v>6</v>
      </c>
      <c r="B624" s="225" t="s">
        <v>1676</v>
      </c>
      <c r="C624" s="17" t="s">
        <v>1726</v>
      </c>
      <c r="D624" s="231" t="s">
        <v>1780</v>
      </c>
      <c r="E624" s="18">
        <v>44480</v>
      </c>
      <c r="F624" s="269">
        <v>28989756</v>
      </c>
      <c r="G624" s="81" t="s">
        <v>2</v>
      </c>
      <c r="H624" s="18">
        <v>44742</v>
      </c>
      <c r="I624" s="17" t="s">
        <v>1</v>
      </c>
      <c r="J624" s="17" t="s">
        <v>45</v>
      </c>
      <c r="K624" s="146">
        <f t="shared" si="64"/>
        <v>0.18155399445238518</v>
      </c>
      <c r="L624" s="242">
        <v>5263206</v>
      </c>
      <c r="M624" s="242">
        <f t="shared" si="65"/>
        <v>23726550</v>
      </c>
      <c r="N624" s="179">
        <v>0</v>
      </c>
      <c r="O624" s="179">
        <v>0</v>
      </c>
      <c r="P624" s="65">
        <v>0</v>
      </c>
      <c r="R624" s="280"/>
    </row>
    <row r="625" spans="1:18" ht="66" x14ac:dyDescent="0.25">
      <c r="A625" s="17" t="s">
        <v>6</v>
      </c>
      <c r="B625" s="225" t="s">
        <v>1677</v>
      </c>
      <c r="C625" s="17" t="s">
        <v>1727</v>
      </c>
      <c r="D625" s="231" t="s">
        <v>1781</v>
      </c>
      <c r="E625" s="18">
        <v>44480</v>
      </c>
      <c r="F625" s="269">
        <v>64421703</v>
      </c>
      <c r="G625" s="81" t="s">
        <v>2</v>
      </c>
      <c r="H625" s="18">
        <v>44742</v>
      </c>
      <c r="I625" s="17" t="s">
        <v>1798</v>
      </c>
      <c r="J625" s="17" t="s">
        <v>45</v>
      </c>
      <c r="K625" s="146">
        <f t="shared" si="64"/>
        <v>0.18155395550471554</v>
      </c>
      <c r="L625" s="242">
        <v>11696015</v>
      </c>
      <c r="M625" s="242">
        <f t="shared" si="65"/>
        <v>52725688</v>
      </c>
      <c r="N625" s="179">
        <v>0</v>
      </c>
      <c r="O625" s="179">
        <v>0</v>
      </c>
      <c r="P625" s="65">
        <v>0</v>
      </c>
      <c r="R625" s="280"/>
    </row>
    <row r="626" spans="1:18" ht="82.5" x14ac:dyDescent="0.25">
      <c r="A626" s="17" t="s">
        <v>6</v>
      </c>
      <c r="B626" s="225" t="s">
        <v>1678</v>
      </c>
      <c r="C626" s="17" t="s">
        <v>1728</v>
      </c>
      <c r="D626" s="279" t="s">
        <v>1782</v>
      </c>
      <c r="E626" s="18">
        <v>44480</v>
      </c>
      <c r="F626" s="269">
        <v>25768671</v>
      </c>
      <c r="G626" s="81" t="s">
        <v>2</v>
      </c>
      <c r="H626" s="18">
        <v>44742</v>
      </c>
      <c r="I626" s="17" t="s">
        <v>1</v>
      </c>
      <c r="J626" s="17" t="s">
        <v>45</v>
      </c>
      <c r="K626" s="146">
        <f t="shared" si="64"/>
        <v>0.18155398856231275</v>
      </c>
      <c r="L626" s="242">
        <v>4678405</v>
      </c>
      <c r="M626" s="242">
        <f t="shared" si="65"/>
        <v>21090266</v>
      </c>
      <c r="N626" s="179">
        <v>0</v>
      </c>
      <c r="O626" s="179">
        <v>0</v>
      </c>
      <c r="P626" s="65">
        <v>0</v>
      </c>
      <c r="R626" s="280"/>
    </row>
    <row r="627" spans="1:18" ht="72" x14ac:dyDescent="0.25">
      <c r="A627" s="29" t="s">
        <v>6</v>
      </c>
      <c r="B627" s="314" t="s">
        <v>1679</v>
      </c>
      <c r="C627" s="29" t="s">
        <v>1729</v>
      </c>
      <c r="D627" s="185" t="s">
        <v>1783</v>
      </c>
      <c r="E627" s="30">
        <v>44477</v>
      </c>
      <c r="F627" s="265">
        <v>32210838</v>
      </c>
      <c r="G627" s="78" t="s">
        <v>2</v>
      </c>
      <c r="H627" s="30">
        <v>44742</v>
      </c>
      <c r="I627" s="29" t="s">
        <v>1798</v>
      </c>
      <c r="J627" s="29" t="s">
        <v>490</v>
      </c>
      <c r="K627" s="138">
        <f t="shared" si="64"/>
        <v>0.19244721295360276</v>
      </c>
      <c r="L627" s="237">
        <v>6198886</v>
      </c>
      <c r="M627" s="237">
        <f t="shared" si="65"/>
        <v>26011952</v>
      </c>
      <c r="N627" s="34">
        <v>0</v>
      </c>
      <c r="O627" s="34">
        <v>0</v>
      </c>
      <c r="P627" s="66">
        <v>0</v>
      </c>
      <c r="R627" s="280"/>
    </row>
    <row r="628" spans="1:18" ht="54" x14ac:dyDescent="0.25">
      <c r="A628" s="29" t="s">
        <v>6</v>
      </c>
      <c r="B628" s="314" t="s">
        <v>1680</v>
      </c>
      <c r="C628" s="29" t="s">
        <v>495</v>
      </c>
      <c r="D628" s="185" t="s">
        <v>1784</v>
      </c>
      <c r="E628" s="30">
        <v>44477</v>
      </c>
      <c r="F628" s="265">
        <v>25768671</v>
      </c>
      <c r="G628" s="78" t="s">
        <v>2</v>
      </c>
      <c r="H628" s="30">
        <v>44742</v>
      </c>
      <c r="I628" s="29" t="s">
        <v>1</v>
      </c>
      <c r="J628" s="29" t="s">
        <v>490</v>
      </c>
      <c r="K628" s="138">
        <f t="shared" si="64"/>
        <v>0.19244721623400757</v>
      </c>
      <c r="L628" s="237">
        <v>4959109</v>
      </c>
      <c r="M628" s="237">
        <f t="shared" si="65"/>
        <v>20809562</v>
      </c>
      <c r="N628" s="34">
        <v>0</v>
      </c>
      <c r="O628" s="34">
        <v>0</v>
      </c>
      <c r="P628" s="66">
        <v>0</v>
      </c>
      <c r="R628" s="280"/>
    </row>
    <row r="629" spans="1:18" ht="90" x14ac:dyDescent="0.25">
      <c r="A629" s="29" t="s">
        <v>6</v>
      </c>
      <c r="B629" s="314" t="s">
        <v>1681</v>
      </c>
      <c r="C629" s="29" t="s">
        <v>1730</v>
      </c>
      <c r="D629" s="185" t="s">
        <v>1785</v>
      </c>
      <c r="E629" s="30">
        <v>44480</v>
      </c>
      <c r="F629" s="265">
        <v>64421703</v>
      </c>
      <c r="G629" s="78" t="s">
        <v>2</v>
      </c>
      <c r="H629" s="30">
        <v>44742</v>
      </c>
      <c r="I629" s="29" t="s">
        <v>1798</v>
      </c>
      <c r="J629" s="29" t="s">
        <v>63</v>
      </c>
      <c r="K629" s="138">
        <f t="shared" si="64"/>
        <v>0.17792288105143697</v>
      </c>
      <c r="L629" s="237">
        <v>11462095</v>
      </c>
      <c r="M629" s="237">
        <f t="shared" si="65"/>
        <v>52959608</v>
      </c>
      <c r="N629" s="34">
        <v>0</v>
      </c>
      <c r="O629" s="34">
        <v>0</v>
      </c>
      <c r="P629" s="66">
        <v>0</v>
      </c>
      <c r="R629" s="280"/>
    </row>
    <row r="630" spans="1:18" ht="49.5" x14ac:dyDescent="0.25">
      <c r="A630" s="315" t="s">
        <v>6</v>
      </c>
      <c r="B630" s="316" t="s">
        <v>1682</v>
      </c>
      <c r="C630" s="315" t="s">
        <v>1731</v>
      </c>
      <c r="D630" s="232" t="s">
        <v>1786</v>
      </c>
      <c r="E630" s="90">
        <v>44481</v>
      </c>
      <c r="F630" s="272">
        <v>5754435</v>
      </c>
      <c r="G630" s="74" t="s">
        <v>2</v>
      </c>
      <c r="H630" s="89">
        <v>44498</v>
      </c>
      <c r="I630" s="86" t="s">
        <v>514</v>
      </c>
      <c r="J630" s="86" t="s">
        <v>11</v>
      </c>
      <c r="K630" s="158">
        <f>+L630/(F630+P630)</f>
        <v>1</v>
      </c>
      <c r="L630" s="240">
        <v>5754435</v>
      </c>
      <c r="M630" s="249">
        <f>+F630-L630</f>
        <v>0</v>
      </c>
      <c r="N630" s="37">
        <v>0</v>
      </c>
      <c r="O630" s="37">
        <v>0</v>
      </c>
      <c r="P630" s="60">
        <v>0</v>
      </c>
      <c r="R630" s="280"/>
    </row>
    <row r="631" spans="1:18" ht="82.5" x14ac:dyDescent="0.25">
      <c r="A631" s="134" t="s">
        <v>6</v>
      </c>
      <c r="B631" s="227" t="s">
        <v>1683</v>
      </c>
      <c r="C631" s="134" t="s">
        <v>1732</v>
      </c>
      <c r="D631" s="233" t="s">
        <v>1787</v>
      </c>
      <c r="E631" s="16">
        <v>44477</v>
      </c>
      <c r="F631" s="273">
        <v>13313865</v>
      </c>
      <c r="G631" s="84" t="s">
        <v>2</v>
      </c>
      <c r="H631" s="16">
        <v>44530</v>
      </c>
      <c r="I631" s="134" t="s">
        <v>1798</v>
      </c>
      <c r="J631" s="134" t="s">
        <v>30</v>
      </c>
      <c r="K631" s="140">
        <f t="shared" ref="K631:K645" si="66">+L631/F631</f>
        <v>0.90909101151318572</v>
      </c>
      <c r="L631" s="239">
        <v>12103515</v>
      </c>
      <c r="M631" s="239">
        <f t="shared" ref="M631:M645" si="67">+F631+P631-L631</f>
        <v>1210350</v>
      </c>
      <c r="N631" s="32">
        <v>0</v>
      </c>
      <c r="O631" s="32">
        <v>0</v>
      </c>
      <c r="P631" s="62">
        <v>0</v>
      </c>
      <c r="R631" s="280"/>
    </row>
    <row r="632" spans="1:18" ht="82.5" x14ac:dyDescent="0.25">
      <c r="A632" s="134" t="s">
        <v>6</v>
      </c>
      <c r="B632" s="227" t="s">
        <v>1684</v>
      </c>
      <c r="C632" s="134" t="s">
        <v>1733</v>
      </c>
      <c r="D632" s="233" t="s">
        <v>1787</v>
      </c>
      <c r="E632" s="16">
        <v>44477</v>
      </c>
      <c r="F632" s="273">
        <v>13313865</v>
      </c>
      <c r="G632" s="84" t="s">
        <v>2</v>
      </c>
      <c r="H632" s="16">
        <v>44530</v>
      </c>
      <c r="I632" s="134" t="s">
        <v>1798</v>
      </c>
      <c r="J632" s="134" t="s">
        <v>30</v>
      </c>
      <c r="K632" s="140">
        <f t="shared" si="66"/>
        <v>0.90909101151318572</v>
      </c>
      <c r="L632" s="239">
        <v>12103515</v>
      </c>
      <c r="M632" s="239">
        <f t="shared" si="67"/>
        <v>1210350</v>
      </c>
      <c r="N632" s="32">
        <v>0</v>
      </c>
      <c r="O632" s="32">
        <v>0</v>
      </c>
      <c r="P632" s="62">
        <v>0</v>
      </c>
      <c r="R632" s="280"/>
    </row>
    <row r="633" spans="1:18" ht="66" x14ac:dyDescent="0.25">
      <c r="A633" s="29" t="s">
        <v>6</v>
      </c>
      <c r="B633" s="314" t="s">
        <v>1685</v>
      </c>
      <c r="C633" s="29" t="s">
        <v>1734</v>
      </c>
      <c r="D633" s="234" t="s">
        <v>1788</v>
      </c>
      <c r="E633" s="30">
        <v>44484</v>
      </c>
      <c r="F633" s="265">
        <v>22933558</v>
      </c>
      <c r="G633" s="78" t="s">
        <v>2</v>
      </c>
      <c r="H633" s="29" t="s">
        <v>1797</v>
      </c>
      <c r="I633" s="29" t="s">
        <v>1798</v>
      </c>
      <c r="J633" s="29" t="s">
        <v>533</v>
      </c>
      <c r="K633" s="138">
        <f t="shared" si="66"/>
        <v>0.5</v>
      </c>
      <c r="L633" s="237">
        <v>11466779</v>
      </c>
      <c r="M633" s="237">
        <f t="shared" si="67"/>
        <v>11466779</v>
      </c>
      <c r="N633" s="34">
        <v>0</v>
      </c>
      <c r="O633" s="34">
        <v>0</v>
      </c>
      <c r="P633" s="66">
        <v>0</v>
      </c>
      <c r="R633" s="280"/>
    </row>
    <row r="634" spans="1:18" ht="66" x14ac:dyDescent="0.25">
      <c r="A634" s="17" t="s">
        <v>6</v>
      </c>
      <c r="B634" s="225" t="s">
        <v>1686</v>
      </c>
      <c r="C634" s="17" t="s">
        <v>1735</v>
      </c>
      <c r="D634" s="235" t="s">
        <v>1789</v>
      </c>
      <c r="E634" s="18">
        <v>44489</v>
      </c>
      <c r="F634" s="269">
        <v>18245790</v>
      </c>
      <c r="G634" s="81" t="s">
        <v>2</v>
      </c>
      <c r="H634" s="18">
        <v>44561</v>
      </c>
      <c r="I634" s="17" t="s">
        <v>1798</v>
      </c>
      <c r="J634" s="17" t="s">
        <v>45</v>
      </c>
      <c r="K634" s="146">
        <f t="shared" si="66"/>
        <v>0.52564098348166888</v>
      </c>
      <c r="L634" s="242">
        <v>9590735</v>
      </c>
      <c r="M634" s="242">
        <f t="shared" si="67"/>
        <v>8655055</v>
      </c>
      <c r="N634" s="179">
        <v>0</v>
      </c>
      <c r="O634" s="179">
        <v>0</v>
      </c>
      <c r="P634" s="65">
        <v>0</v>
      </c>
      <c r="R634" s="280"/>
    </row>
    <row r="635" spans="1:18" ht="82.5" x14ac:dyDescent="0.25">
      <c r="A635" s="134" t="s">
        <v>6</v>
      </c>
      <c r="B635" s="227" t="s">
        <v>1687</v>
      </c>
      <c r="C635" s="134" t="s">
        <v>1352</v>
      </c>
      <c r="D635" s="233" t="s">
        <v>1790</v>
      </c>
      <c r="E635" s="317">
        <v>44484</v>
      </c>
      <c r="F635" s="274">
        <v>5497126</v>
      </c>
      <c r="G635" s="84" t="s">
        <v>2</v>
      </c>
      <c r="H635" s="317">
        <v>44530</v>
      </c>
      <c r="I635" s="134" t="s">
        <v>1798</v>
      </c>
      <c r="J635" s="134" t="s">
        <v>30</v>
      </c>
      <c r="K635" s="140">
        <f t="shared" si="66"/>
        <v>0.89361713739142967</v>
      </c>
      <c r="L635" s="239">
        <v>4912326</v>
      </c>
      <c r="M635" s="239">
        <f t="shared" si="67"/>
        <v>584800</v>
      </c>
      <c r="N635" s="32">
        <v>0</v>
      </c>
      <c r="O635" s="32">
        <v>0</v>
      </c>
      <c r="P635" s="62">
        <v>0</v>
      </c>
      <c r="R635" s="280"/>
    </row>
    <row r="636" spans="1:18" ht="82.5" x14ac:dyDescent="0.25">
      <c r="A636" s="134" t="s">
        <v>6</v>
      </c>
      <c r="B636" s="227" t="s">
        <v>1688</v>
      </c>
      <c r="C636" s="134" t="s">
        <v>1736</v>
      </c>
      <c r="D636" s="233" t="s">
        <v>1791</v>
      </c>
      <c r="E636" s="16">
        <v>44484</v>
      </c>
      <c r="F636" s="273">
        <v>5497126</v>
      </c>
      <c r="G636" s="84" t="s">
        <v>2</v>
      </c>
      <c r="H636" s="16">
        <v>44530</v>
      </c>
      <c r="I636" s="134" t="s">
        <v>1</v>
      </c>
      <c r="J636" s="134" t="s">
        <v>30</v>
      </c>
      <c r="K636" s="140">
        <f t="shared" si="66"/>
        <v>0.89361713739142967</v>
      </c>
      <c r="L636" s="239">
        <v>4912326</v>
      </c>
      <c r="M636" s="239">
        <f t="shared" si="67"/>
        <v>584800</v>
      </c>
      <c r="N636" s="32">
        <v>0</v>
      </c>
      <c r="O636" s="32">
        <v>0</v>
      </c>
      <c r="P636" s="62">
        <v>0</v>
      </c>
      <c r="R636" s="280"/>
    </row>
    <row r="637" spans="1:18" ht="82.5" x14ac:dyDescent="0.25">
      <c r="A637" s="134" t="s">
        <v>6</v>
      </c>
      <c r="B637" s="227" t="s">
        <v>1689</v>
      </c>
      <c r="C637" s="134" t="s">
        <v>1737</v>
      </c>
      <c r="D637" s="233" t="s">
        <v>1790</v>
      </c>
      <c r="E637" s="16">
        <v>44484</v>
      </c>
      <c r="F637" s="273">
        <v>5497126</v>
      </c>
      <c r="G637" s="84" t="s">
        <v>2</v>
      </c>
      <c r="H637" s="16">
        <v>44530</v>
      </c>
      <c r="I637" s="134" t="s">
        <v>1798</v>
      </c>
      <c r="J637" s="134" t="s">
        <v>30</v>
      </c>
      <c r="K637" s="140">
        <f t="shared" si="66"/>
        <v>0.89361713739142967</v>
      </c>
      <c r="L637" s="239">
        <v>4912326</v>
      </c>
      <c r="M637" s="239">
        <f t="shared" si="67"/>
        <v>584800</v>
      </c>
      <c r="N637" s="32">
        <v>0</v>
      </c>
      <c r="O637" s="32">
        <v>0</v>
      </c>
      <c r="P637" s="62">
        <v>0</v>
      </c>
      <c r="R637" s="280"/>
    </row>
    <row r="638" spans="1:18" ht="99" x14ac:dyDescent="0.25">
      <c r="A638" s="134" t="s">
        <v>6</v>
      </c>
      <c r="B638" s="227" t="s">
        <v>1690</v>
      </c>
      <c r="C638" s="134" t="s">
        <v>1738</v>
      </c>
      <c r="D638" s="233" t="s">
        <v>1792</v>
      </c>
      <c r="E638" s="16">
        <v>44488</v>
      </c>
      <c r="F638" s="273">
        <v>5497126</v>
      </c>
      <c r="G638" s="84" t="s">
        <v>2</v>
      </c>
      <c r="H638" s="16">
        <v>44530</v>
      </c>
      <c r="I638" s="134" t="s">
        <v>1798</v>
      </c>
      <c r="J638" s="134" t="s">
        <v>30</v>
      </c>
      <c r="K638" s="140">
        <f t="shared" si="66"/>
        <v>0.87234056486971556</v>
      </c>
      <c r="L638" s="239">
        <v>4795366</v>
      </c>
      <c r="M638" s="239">
        <f t="shared" si="67"/>
        <v>701760</v>
      </c>
      <c r="N638" s="32">
        <v>0</v>
      </c>
      <c r="O638" s="32">
        <v>0</v>
      </c>
      <c r="P638" s="62">
        <v>0</v>
      </c>
      <c r="R638" s="280"/>
    </row>
    <row r="639" spans="1:18" ht="99" x14ac:dyDescent="0.25">
      <c r="A639" s="134" t="s">
        <v>6</v>
      </c>
      <c r="B639" s="227" t="s">
        <v>1691</v>
      </c>
      <c r="C639" s="134" t="s">
        <v>1739</v>
      </c>
      <c r="D639" s="233" t="s">
        <v>1792</v>
      </c>
      <c r="E639" s="16">
        <v>44484</v>
      </c>
      <c r="F639" s="273">
        <v>5497126</v>
      </c>
      <c r="G639" s="84" t="s">
        <v>2</v>
      </c>
      <c r="H639" s="16">
        <v>44530</v>
      </c>
      <c r="I639" s="134" t="s">
        <v>1798</v>
      </c>
      <c r="J639" s="134" t="s">
        <v>30</v>
      </c>
      <c r="K639" s="140">
        <f t="shared" si="66"/>
        <v>0.89361713739142967</v>
      </c>
      <c r="L639" s="239">
        <v>4912326</v>
      </c>
      <c r="M639" s="239">
        <f t="shared" si="67"/>
        <v>584800</v>
      </c>
      <c r="N639" s="32">
        <v>0</v>
      </c>
      <c r="O639" s="32">
        <v>0</v>
      </c>
      <c r="P639" s="62">
        <v>0</v>
      </c>
      <c r="R639" s="280"/>
    </row>
    <row r="640" spans="1:18" ht="99" x14ac:dyDescent="0.25">
      <c r="A640" s="134" t="s">
        <v>6</v>
      </c>
      <c r="B640" s="227" t="s">
        <v>1692</v>
      </c>
      <c r="C640" s="134" t="s">
        <v>1740</v>
      </c>
      <c r="D640" s="233" t="s">
        <v>1793</v>
      </c>
      <c r="E640" s="16">
        <v>44484</v>
      </c>
      <c r="F640" s="273">
        <v>5497126</v>
      </c>
      <c r="G640" s="84" t="s">
        <v>2</v>
      </c>
      <c r="H640" s="16">
        <v>44530</v>
      </c>
      <c r="I640" s="134" t="s">
        <v>1</v>
      </c>
      <c r="J640" s="134" t="s">
        <v>30</v>
      </c>
      <c r="K640" s="140">
        <f t="shared" si="66"/>
        <v>0.89361713739142967</v>
      </c>
      <c r="L640" s="239">
        <v>4912326</v>
      </c>
      <c r="M640" s="239">
        <f t="shared" si="67"/>
        <v>584800</v>
      </c>
      <c r="N640" s="32">
        <v>0</v>
      </c>
      <c r="O640" s="32">
        <v>0</v>
      </c>
      <c r="P640" s="62">
        <v>0</v>
      </c>
      <c r="R640" s="280"/>
    </row>
    <row r="641" spans="1:18" ht="82.5" x14ac:dyDescent="0.25">
      <c r="A641" s="134" t="s">
        <v>6</v>
      </c>
      <c r="B641" s="227" t="s">
        <v>1693</v>
      </c>
      <c r="C641" s="134" t="s">
        <v>1353</v>
      </c>
      <c r="D641" s="233" t="s">
        <v>1791</v>
      </c>
      <c r="E641" s="16">
        <v>44488</v>
      </c>
      <c r="F641" s="273">
        <v>5497126</v>
      </c>
      <c r="G641" s="84" t="s">
        <v>2</v>
      </c>
      <c r="H641" s="16">
        <v>44530</v>
      </c>
      <c r="I641" s="134" t="s">
        <v>1</v>
      </c>
      <c r="J641" s="134" t="s">
        <v>30</v>
      </c>
      <c r="K641" s="140">
        <f t="shared" si="66"/>
        <v>0.87234056486971556</v>
      </c>
      <c r="L641" s="239">
        <v>4795366</v>
      </c>
      <c r="M641" s="239">
        <f t="shared" si="67"/>
        <v>701760</v>
      </c>
      <c r="N641" s="32">
        <v>0</v>
      </c>
      <c r="O641" s="32">
        <v>0</v>
      </c>
      <c r="P641" s="62">
        <v>0</v>
      </c>
      <c r="R641" s="280"/>
    </row>
    <row r="642" spans="1:18" ht="66" x14ac:dyDescent="0.25">
      <c r="A642" s="134" t="s">
        <v>6</v>
      </c>
      <c r="B642" s="227" t="s">
        <v>1694</v>
      </c>
      <c r="C642" s="134" t="s">
        <v>1741</v>
      </c>
      <c r="D642" s="233" t="s">
        <v>1794</v>
      </c>
      <c r="E642" s="16">
        <v>44484</v>
      </c>
      <c r="F642" s="273">
        <v>9005932</v>
      </c>
      <c r="G642" s="84" t="s">
        <v>2</v>
      </c>
      <c r="H642" s="16">
        <v>44561</v>
      </c>
      <c r="I642" s="134" t="s">
        <v>1798</v>
      </c>
      <c r="J642" s="134" t="s">
        <v>30</v>
      </c>
      <c r="K642" s="140">
        <f t="shared" si="66"/>
        <v>0.54545448488840464</v>
      </c>
      <c r="L642" s="239">
        <v>4912326</v>
      </c>
      <c r="M642" s="239">
        <f t="shared" si="67"/>
        <v>4093606</v>
      </c>
      <c r="N642" s="32">
        <v>0</v>
      </c>
      <c r="O642" s="32">
        <v>0</v>
      </c>
      <c r="P642" s="62">
        <v>0</v>
      </c>
      <c r="R642" s="280"/>
    </row>
    <row r="643" spans="1:18" ht="78.75" x14ac:dyDescent="0.25">
      <c r="A643" s="134" t="s">
        <v>6</v>
      </c>
      <c r="B643" s="227" t="s">
        <v>1695</v>
      </c>
      <c r="C643" s="227" t="s">
        <v>1742</v>
      </c>
      <c r="D643" s="318" t="s">
        <v>1791</v>
      </c>
      <c r="E643" s="16">
        <v>44488</v>
      </c>
      <c r="F643" s="273">
        <v>5497126</v>
      </c>
      <c r="G643" s="84" t="s">
        <v>2</v>
      </c>
      <c r="H643" s="16">
        <v>44530</v>
      </c>
      <c r="I643" s="134" t="s">
        <v>1798</v>
      </c>
      <c r="J643" s="134" t="s">
        <v>30</v>
      </c>
      <c r="K643" s="140">
        <f t="shared" si="66"/>
        <v>0.87234056486971556</v>
      </c>
      <c r="L643" s="239">
        <v>4795366</v>
      </c>
      <c r="M643" s="239">
        <f t="shared" si="67"/>
        <v>701760</v>
      </c>
      <c r="N643" s="32">
        <v>0</v>
      </c>
      <c r="O643" s="32">
        <v>0</v>
      </c>
      <c r="P643" s="62">
        <v>0</v>
      </c>
      <c r="R643" s="280"/>
    </row>
    <row r="644" spans="1:18" ht="63" x14ac:dyDescent="0.25">
      <c r="A644" s="134" t="s">
        <v>6</v>
      </c>
      <c r="B644" s="227" t="s">
        <v>1696</v>
      </c>
      <c r="C644" s="134" t="s">
        <v>1743</v>
      </c>
      <c r="D644" s="319" t="s">
        <v>1794</v>
      </c>
      <c r="E644" s="16">
        <v>44488</v>
      </c>
      <c r="F644" s="273">
        <v>9005932</v>
      </c>
      <c r="G644" s="84" t="s">
        <v>2</v>
      </c>
      <c r="H644" s="16">
        <v>44561</v>
      </c>
      <c r="I644" s="134" t="s">
        <v>1798</v>
      </c>
      <c r="J644" s="134" t="s">
        <v>30</v>
      </c>
      <c r="K644" s="140">
        <f t="shared" si="66"/>
        <v>0.53246748920600329</v>
      </c>
      <c r="L644" s="239">
        <v>4795366</v>
      </c>
      <c r="M644" s="239">
        <f t="shared" si="67"/>
        <v>4210566</v>
      </c>
      <c r="N644" s="32">
        <v>0</v>
      </c>
      <c r="O644" s="32">
        <v>0</v>
      </c>
      <c r="P644" s="62">
        <v>0</v>
      </c>
      <c r="R644" s="280"/>
    </row>
    <row r="645" spans="1:18" ht="63" x14ac:dyDescent="0.25">
      <c r="A645" s="134" t="s">
        <v>6</v>
      </c>
      <c r="B645" s="227" t="s">
        <v>1697</v>
      </c>
      <c r="C645" s="134" t="s">
        <v>1744</v>
      </c>
      <c r="D645" s="319" t="s">
        <v>1794</v>
      </c>
      <c r="E645" s="16">
        <v>44488</v>
      </c>
      <c r="F645" s="273">
        <v>9005932</v>
      </c>
      <c r="G645" s="84" t="s">
        <v>2</v>
      </c>
      <c r="H645" s="16">
        <v>44561</v>
      </c>
      <c r="I645" s="134" t="s">
        <v>1798</v>
      </c>
      <c r="J645" s="134" t="s">
        <v>30</v>
      </c>
      <c r="K645" s="140">
        <f t="shared" si="66"/>
        <v>0.53246748920600329</v>
      </c>
      <c r="L645" s="239">
        <v>4795366</v>
      </c>
      <c r="M645" s="239">
        <f t="shared" si="67"/>
        <v>4210566</v>
      </c>
      <c r="N645" s="32">
        <v>0</v>
      </c>
      <c r="O645" s="32">
        <v>0</v>
      </c>
      <c r="P645" s="62">
        <v>0</v>
      </c>
      <c r="R645" s="280"/>
    </row>
    <row r="646" spans="1:18" ht="90" x14ac:dyDescent="0.25">
      <c r="A646" s="29" t="s">
        <v>6</v>
      </c>
      <c r="B646" s="29" t="s">
        <v>1800</v>
      </c>
      <c r="C646" s="29" t="s">
        <v>1820</v>
      </c>
      <c r="D646" s="104" t="s">
        <v>1840</v>
      </c>
      <c r="E646" s="30">
        <v>44511</v>
      </c>
      <c r="F646" s="271">
        <v>14035230</v>
      </c>
      <c r="G646" s="77" t="s">
        <v>973</v>
      </c>
      <c r="H646" s="105">
        <v>44561</v>
      </c>
      <c r="I646" s="77" t="s">
        <v>1798</v>
      </c>
      <c r="J646" s="77" t="s">
        <v>30</v>
      </c>
      <c r="K646" s="138">
        <v>0</v>
      </c>
      <c r="L646" s="237">
        <v>0</v>
      </c>
      <c r="M646" s="237">
        <f t="shared" ref="M646:M709" si="68">+F646-L646</f>
        <v>14035230</v>
      </c>
      <c r="N646" s="34">
        <v>0</v>
      </c>
      <c r="O646" s="34">
        <v>0</v>
      </c>
      <c r="P646" s="66">
        <v>0</v>
      </c>
      <c r="R646" s="280"/>
    </row>
    <row r="647" spans="1:18" ht="36" x14ac:dyDescent="0.25">
      <c r="A647" s="29" t="s">
        <v>1628</v>
      </c>
      <c r="B647" s="314" t="s">
        <v>1698</v>
      </c>
      <c r="C647" s="314" t="s">
        <v>1745</v>
      </c>
      <c r="D647" s="281" t="s">
        <v>1795</v>
      </c>
      <c r="E647" s="320">
        <v>44498</v>
      </c>
      <c r="F647" s="265">
        <v>19295704.879999999</v>
      </c>
      <c r="G647" s="78" t="s">
        <v>2</v>
      </c>
      <c r="H647" s="320">
        <v>44530</v>
      </c>
      <c r="I647" s="29" t="s">
        <v>1798</v>
      </c>
      <c r="J647" s="29" t="s">
        <v>436</v>
      </c>
      <c r="K647" s="138">
        <v>0</v>
      </c>
      <c r="L647" s="237">
        <v>0</v>
      </c>
      <c r="M647" s="237">
        <f t="shared" si="68"/>
        <v>19295704.879999999</v>
      </c>
      <c r="N647" s="34">
        <v>0</v>
      </c>
      <c r="O647" s="34">
        <v>0</v>
      </c>
      <c r="P647" s="66">
        <v>0</v>
      </c>
      <c r="R647" s="280"/>
    </row>
    <row r="648" spans="1:18" ht="90" x14ac:dyDescent="0.25">
      <c r="A648" s="29" t="s">
        <v>6</v>
      </c>
      <c r="B648" s="29" t="s">
        <v>1801</v>
      </c>
      <c r="C648" s="29" t="s">
        <v>1821</v>
      </c>
      <c r="D648" s="104" t="s">
        <v>1841</v>
      </c>
      <c r="E648" s="30">
        <v>44503</v>
      </c>
      <c r="F648" s="271">
        <v>57404088</v>
      </c>
      <c r="G648" s="77" t="s">
        <v>973</v>
      </c>
      <c r="H648" s="105">
        <v>44742</v>
      </c>
      <c r="I648" s="77" t="s">
        <v>1798</v>
      </c>
      <c r="J648" s="77" t="s">
        <v>63</v>
      </c>
      <c r="K648" s="138">
        <f>+L648/F648</f>
        <v>0.11002421987785957</v>
      </c>
      <c r="L648" s="237">
        <v>6315840</v>
      </c>
      <c r="M648" s="237">
        <f t="shared" si="68"/>
        <v>51088248</v>
      </c>
      <c r="N648" s="34">
        <v>0</v>
      </c>
      <c r="O648" s="34">
        <v>0</v>
      </c>
      <c r="P648" s="66">
        <v>0</v>
      </c>
      <c r="R648" s="280"/>
    </row>
    <row r="649" spans="1:18" ht="90" x14ac:dyDescent="0.25">
      <c r="A649" s="29" t="s">
        <v>6</v>
      </c>
      <c r="B649" s="29" t="s">
        <v>1802</v>
      </c>
      <c r="C649" s="29" t="s">
        <v>1822</v>
      </c>
      <c r="D649" s="104" t="s">
        <v>1841</v>
      </c>
      <c r="E649" s="30">
        <v>44503</v>
      </c>
      <c r="F649" s="271">
        <v>57404088</v>
      </c>
      <c r="G649" s="77" t="s">
        <v>973</v>
      </c>
      <c r="H649" s="105">
        <v>44742</v>
      </c>
      <c r="I649" s="77" t="s">
        <v>1798</v>
      </c>
      <c r="J649" s="77" t="s">
        <v>63</v>
      </c>
      <c r="K649" s="138">
        <f>+L649/F649</f>
        <v>0</v>
      </c>
      <c r="L649" s="237">
        <v>0</v>
      </c>
      <c r="M649" s="237">
        <f t="shared" si="68"/>
        <v>57404088</v>
      </c>
      <c r="N649" s="34">
        <v>0</v>
      </c>
      <c r="O649" s="34">
        <v>0</v>
      </c>
      <c r="P649" s="66">
        <v>0</v>
      </c>
      <c r="R649" s="280"/>
    </row>
    <row r="650" spans="1:18" ht="108" x14ac:dyDescent="0.25">
      <c r="A650" s="136" t="s">
        <v>6</v>
      </c>
      <c r="B650" s="136" t="s">
        <v>1803</v>
      </c>
      <c r="C650" s="136" t="s">
        <v>1823</v>
      </c>
      <c r="D650" s="98" t="s">
        <v>1842</v>
      </c>
      <c r="E650" s="22">
        <v>44503</v>
      </c>
      <c r="F650" s="275">
        <v>14035230</v>
      </c>
      <c r="G650" s="99" t="s">
        <v>973</v>
      </c>
      <c r="H650" s="100">
        <v>44561</v>
      </c>
      <c r="I650" s="99" t="s">
        <v>1798</v>
      </c>
      <c r="J650" s="99" t="s">
        <v>87</v>
      </c>
      <c r="K650" s="154">
        <f>+L650/F650</f>
        <v>0</v>
      </c>
      <c r="L650" s="246">
        <v>0</v>
      </c>
      <c r="M650" s="246">
        <f t="shared" si="68"/>
        <v>14035230</v>
      </c>
      <c r="N650" s="50">
        <v>0</v>
      </c>
      <c r="O650" s="50">
        <v>0</v>
      </c>
      <c r="P650" s="68">
        <v>0</v>
      </c>
      <c r="R650" s="280"/>
    </row>
    <row r="651" spans="1:18" ht="54" x14ac:dyDescent="0.25">
      <c r="A651" s="86" t="s">
        <v>1629</v>
      </c>
      <c r="B651" s="222" t="s">
        <v>1699</v>
      </c>
      <c r="C651" s="86" t="s">
        <v>1746</v>
      </c>
      <c r="D651" s="221" t="s">
        <v>1796</v>
      </c>
      <c r="E651" s="89">
        <v>44498</v>
      </c>
      <c r="F651" s="133">
        <v>149978070</v>
      </c>
      <c r="G651" s="74" t="s">
        <v>2</v>
      </c>
      <c r="H651" s="89">
        <v>44773</v>
      </c>
      <c r="I651" s="86" t="s">
        <v>514</v>
      </c>
      <c r="J651" s="222" t="s">
        <v>106</v>
      </c>
      <c r="K651" s="158">
        <v>0</v>
      </c>
      <c r="L651" s="240">
        <v>23924545</v>
      </c>
      <c r="M651" s="249">
        <f t="shared" si="68"/>
        <v>126053525</v>
      </c>
      <c r="N651" s="37">
        <v>0</v>
      </c>
      <c r="O651" s="37">
        <v>0</v>
      </c>
      <c r="P651" s="60">
        <v>0</v>
      </c>
      <c r="R651" s="280"/>
    </row>
    <row r="652" spans="1:18" ht="72" x14ac:dyDescent="0.25">
      <c r="A652" s="134" t="s">
        <v>6</v>
      </c>
      <c r="B652" s="134" t="s">
        <v>1804</v>
      </c>
      <c r="C652" s="134" t="s">
        <v>1824</v>
      </c>
      <c r="D652" s="101" t="s">
        <v>38</v>
      </c>
      <c r="E652" s="16">
        <v>44502</v>
      </c>
      <c r="F652" s="273">
        <v>7017615</v>
      </c>
      <c r="G652" s="102" t="s">
        <v>973</v>
      </c>
      <c r="H652" s="103">
        <v>44530</v>
      </c>
      <c r="I652" s="102" t="s">
        <v>1</v>
      </c>
      <c r="J652" s="102" t="s">
        <v>30</v>
      </c>
      <c r="K652" s="140">
        <f>+L652/F652</f>
        <v>0.86666481418544616</v>
      </c>
      <c r="L652" s="239">
        <v>6081920</v>
      </c>
      <c r="M652" s="239">
        <f t="shared" si="68"/>
        <v>935695</v>
      </c>
      <c r="N652" s="32">
        <v>0</v>
      </c>
      <c r="O652" s="32">
        <v>0</v>
      </c>
      <c r="P652" s="62">
        <v>0</v>
      </c>
      <c r="R652" s="280"/>
    </row>
    <row r="653" spans="1:18" ht="108" x14ac:dyDescent="0.25">
      <c r="A653" s="29" t="s">
        <v>6</v>
      </c>
      <c r="B653" s="29" t="s">
        <v>1805</v>
      </c>
      <c r="C653" s="29" t="s">
        <v>1825</v>
      </c>
      <c r="D653" s="104" t="s">
        <v>1843</v>
      </c>
      <c r="E653" s="30">
        <v>44512</v>
      </c>
      <c r="F653" s="265">
        <v>12397775</v>
      </c>
      <c r="G653" s="77" t="s">
        <v>973</v>
      </c>
      <c r="H653" s="105">
        <v>44561</v>
      </c>
      <c r="I653" s="77" t="s">
        <v>1</v>
      </c>
      <c r="J653" s="77" t="s">
        <v>11</v>
      </c>
      <c r="K653" s="138">
        <f>+L653/F653</f>
        <v>0.28301852550155171</v>
      </c>
      <c r="L653" s="237">
        <v>3508800</v>
      </c>
      <c r="M653" s="237">
        <f t="shared" si="68"/>
        <v>8888975</v>
      </c>
      <c r="N653" s="34">
        <v>0</v>
      </c>
      <c r="O653" s="34">
        <v>0</v>
      </c>
      <c r="P653" s="66">
        <v>0</v>
      </c>
      <c r="R653" s="280"/>
    </row>
    <row r="654" spans="1:18" ht="90" x14ac:dyDescent="0.25">
      <c r="A654" s="88" t="s">
        <v>6</v>
      </c>
      <c r="B654" s="86" t="s">
        <v>1806</v>
      </c>
      <c r="C654" s="86" t="s">
        <v>1826</v>
      </c>
      <c r="D654" s="94" t="s">
        <v>1844</v>
      </c>
      <c r="E654" s="89">
        <v>44511</v>
      </c>
      <c r="F654" s="272">
        <v>0</v>
      </c>
      <c r="G654" s="95" t="s">
        <v>973</v>
      </c>
      <c r="H654" s="96">
        <v>45474</v>
      </c>
      <c r="I654" s="93" t="s">
        <v>2</v>
      </c>
      <c r="J654" s="93" t="s">
        <v>11</v>
      </c>
      <c r="K654" s="158">
        <v>0</v>
      </c>
      <c r="L654" s="249">
        <v>0</v>
      </c>
      <c r="M654" s="249">
        <f t="shared" si="68"/>
        <v>0</v>
      </c>
      <c r="N654" s="37">
        <v>0</v>
      </c>
      <c r="O654" s="37">
        <v>0</v>
      </c>
      <c r="P654" s="60">
        <v>0</v>
      </c>
      <c r="R654" s="280"/>
    </row>
    <row r="655" spans="1:18" ht="54" x14ac:dyDescent="0.25">
      <c r="A655" s="88" t="s">
        <v>6</v>
      </c>
      <c r="B655" s="86" t="s">
        <v>1807</v>
      </c>
      <c r="C655" s="86" t="s">
        <v>1827</v>
      </c>
      <c r="D655" s="94" t="s">
        <v>1845</v>
      </c>
      <c r="E655" s="89">
        <v>44512</v>
      </c>
      <c r="F655" s="133">
        <v>379902645.99000001</v>
      </c>
      <c r="G655" s="95" t="s">
        <v>973</v>
      </c>
      <c r="H655" s="96">
        <v>44561</v>
      </c>
      <c r="I655" s="97" t="s">
        <v>1859</v>
      </c>
      <c r="J655" s="93" t="s">
        <v>436</v>
      </c>
      <c r="K655" s="158">
        <f t="shared" ref="K655:K663" si="69">+L655/F655</f>
        <v>0.85320608058763581</v>
      </c>
      <c r="L655" s="240">
        <v>324135247.59000003</v>
      </c>
      <c r="M655" s="249">
        <f t="shared" si="68"/>
        <v>55767398.399999976</v>
      </c>
      <c r="N655" s="37">
        <v>0</v>
      </c>
      <c r="O655" s="37">
        <v>0</v>
      </c>
      <c r="P655" s="60">
        <v>0</v>
      </c>
      <c r="R655" s="280"/>
    </row>
    <row r="656" spans="1:18" ht="54" x14ac:dyDescent="0.25">
      <c r="A656" s="86" t="s">
        <v>1039</v>
      </c>
      <c r="B656" s="86" t="s">
        <v>1808</v>
      </c>
      <c r="C656" s="86" t="s">
        <v>1828</v>
      </c>
      <c r="D656" s="94" t="s">
        <v>1846</v>
      </c>
      <c r="E656" s="89">
        <v>44516</v>
      </c>
      <c r="F656" s="272">
        <v>1434082234</v>
      </c>
      <c r="G656" s="95" t="s">
        <v>973</v>
      </c>
      <c r="H656" s="96">
        <v>44773</v>
      </c>
      <c r="I656" s="97" t="s">
        <v>1859</v>
      </c>
      <c r="J656" s="93" t="s">
        <v>11</v>
      </c>
      <c r="K656" s="158">
        <f t="shared" si="69"/>
        <v>5.0892988051618245E-2</v>
      </c>
      <c r="L656" s="240">
        <v>72984730</v>
      </c>
      <c r="M656" s="249">
        <f t="shared" si="68"/>
        <v>1361097504</v>
      </c>
      <c r="N656" s="37">
        <v>0</v>
      </c>
      <c r="O656" s="37">
        <v>0</v>
      </c>
      <c r="P656" s="60">
        <v>0</v>
      </c>
      <c r="R656" s="280"/>
    </row>
    <row r="657" spans="1:21" ht="90" x14ac:dyDescent="0.25">
      <c r="A657" s="29" t="s">
        <v>6</v>
      </c>
      <c r="B657" s="29" t="s">
        <v>1809</v>
      </c>
      <c r="C657" s="29" t="s">
        <v>1829</v>
      </c>
      <c r="D657" s="104" t="s">
        <v>1847</v>
      </c>
      <c r="E657" s="30">
        <v>44512</v>
      </c>
      <c r="F657" s="265">
        <v>11929935</v>
      </c>
      <c r="G657" s="77" t="s">
        <v>2</v>
      </c>
      <c r="H657" s="105">
        <v>44561</v>
      </c>
      <c r="I657" s="77" t="s">
        <v>1</v>
      </c>
      <c r="J657" s="77" t="s">
        <v>601</v>
      </c>
      <c r="K657" s="138">
        <f t="shared" si="69"/>
        <v>0.29411727725255837</v>
      </c>
      <c r="L657" s="237">
        <v>3508800</v>
      </c>
      <c r="M657" s="237">
        <f t="shared" si="68"/>
        <v>8421135</v>
      </c>
      <c r="N657" s="34">
        <v>0</v>
      </c>
      <c r="O657" s="34">
        <v>0</v>
      </c>
      <c r="P657" s="66">
        <v>0</v>
      </c>
      <c r="R657" s="280"/>
    </row>
    <row r="658" spans="1:21" ht="108" x14ac:dyDescent="0.25">
      <c r="A658" s="29" t="s">
        <v>6</v>
      </c>
      <c r="B658" s="29" t="s">
        <v>1810</v>
      </c>
      <c r="C658" s="29" t="s">
        <v>1830</v>
      </c>
      <c r="D658" s="104" t="s">
        <v>1848</v>
      </c>
      <c r="E658" s="30">
        <v>44523</v>
      </c>
      <c r="F658" s="265">
        <v>25193226</v>
      </c>
      <c r="G658" s="77" t="s">
        <v>973</v>
      </c>
      <c r="H658" s="105">
        <v>44742</v>
      </c>
      <c r="I658" s="77" t="s">
        <v>1</v>
      </c>
      <c r="J658" s="77" t="s">
        <v>11</v>
      </c>
      <c r="K658" s="138">
        <f t="shared" si="69"/>
        <v>0</v>
      </c>
      <c r="L658" s="237">
        <v>0</v>
      </c>
      <c r="M658" s="237">
        <f t="shared" si="68"/>
        <v>25193226</v>
      </c>
      <c r="N658" s="34">
        <v>0</v>
      </c>
      <c r="O658" s="34">
        <v>0</v>
      </c>
      <c r="P658" s="66">
        <v>0</v>
      </c>
      <c r="R658" s="280"/>
    </row>
    <row r="659" spans="1:21" ht="90" x14ac:dyDescent="0.25">
      <c r="A659" s="29" t="s">
        <v>6</v>
      </c>
      <c r="B659" s="29" t="s">
        <v>1811</v>
      </c>
      <c r="C659" s="29" t="s">
        <v>1831</v>
      </c>
      <c r="D659" s="104" t="s">
        <v>1849</v>
      </c>
      <c r="E659" s="30">
        <v>44523</v>
      </c>
      <c r="F659" s="265">
        <v>36278261</v>
      </c>
      <c r="G659" s="77" t="s">
        <v>973</v>
      </c>
      <c r="H659" s="105">
        <v>44742</v>
      </c>
      <c r="I659" s="77" t="s">
        <v>1</v>
      </c>
      <c r="J659" s="77" t="s">
        <v>11</v>
      </c>
      <c r="K659" s="138">
        <f t="shared" si="69"/>
        <v>0</v>
      </c>
      <c r="L659" s="237">
        <v>0</v>
      </c>
      <c r="M659" s="237">
        <f t="shared" si="68"/>
        <v>36278261</v>
      </c>
      <c r="N659" s="34">
        <v>0</v>
      </c>
      <c r="O659" s="34">
        <v>0</v>
      </c>
      <c r="P659" s="66">
        <v>0</v>
      </c>
      <c r="R659" s="280"/>
    </row>
    <row r="660" spans="1:21" ht="90" x14ac:dyDescent="0.25">
      <c r="A660" s="29" t="s">
        <v>6</v>
      </c>
      <c r="B660" s="29" t="s">
        <v>1812</v>
      </c>
      <c r="C660" s="29" t="s">
        <v>1832</v>
      </c>
      <c r="D660" s="104" t="s">
        <v>1850</v>
      </c>
      <c r="E660" s="30">
        <v>44523</v>
      </c>
      <c r="F660" s="265">
        <v>50386473</v>
      </c>
      <c r="G660" s="77" t="s">
        <v>973</v>
      </c>
      <c r="H660" s="105">
        <v>44742</v>
      </c>
      <c r="I660" s="77" t="s">
        <v>1</v>
      </c>
      <c r="J660" s="77" t="s">
        <v>11</v>
      </c>
      <c r="K660" s="138">
        <f t="shared" si="69"/>
        <v>0</v>
      </c>
      <c r="L660" s="237">
        <v>0</v>
      </c>
      <c r="M660" s="237">
        <f t="shared" si="68"/>
        <v>50386473</v>
      </c>
      <c r="N660" s="34">
        <v>0</v>
      </c>
      <c r="O660" s="34">
        <v>0</v>
      </c>
      <c r="P660" s="66">
        <v>0</v>
      </c>
      <c r="R660" s="280"/>
    </row>
    <row r="661" spans="1:21" ht="49.5" x14ac:dyDescent="0.25">
      <c r="A661" s="29" t="s">
        <v>1025</v>
      </c>
      <c r="B661" s="29" t="s">
        <v>1813</v>
      </c>
      <c r="C661" s="29" t="s">
        <v>1833</v>
      </c>
      <c r="D661" s="106" t="s">
        <v>1851</v>
      </c>
      <c r="E661" s="30">
        <v>44519</v>
      </c>
      <c r="F661" s="271">
        <v>6824311</v>
      </c>
      <c r="G661" s="77" t="s">
        <v>973</v>
      </c>
      <c r="H661" s="105">
        <v>44552</v>
      </c>
      <c r="I661" s="77" t="s">
        <v>1</v>
      </c>
      <c r="J661" s="77" t="s">
        <v>436</v>
      </c>
      <c r="K661" s="138">
        <f t="shared" si="69"/>
        <v>0</v>
      </c>
      <c r="L661" s="237">
        <v>0</v>
      </c>
      <c r="M661" s="237">
        <f t="shared" si="68"/>
        <v>6824311</v>
      </c>
      <c r="N661" s="34">
        <v>0</v>
      </c>
      <c r="O661" s="34">
        <v>0</v>
      </c>
      <c r="P661" s="66">
        <v>0</v>
      </c>
      <c r="R661" s="280"/>
    </row>
    <row r="662" spans="1:21" ht="36" x14ac:dyDescent="0.25">
      <c r="A662" s="29" t="s">
        <v>1025</v>
      </c>
      <c r="B662" s="29" t="s">
        <v>1814</v>
      </c>
      <c r="C662" s="29" t="s">
        <v>1834</v>
      </c>
      <c r="D662" s="104" t="s">
        <v>1852</v>
      </c>
      <c r="E662" s="30">
        <v>44525</v>
      </c>
      <c r="F662" s="265">
        <v>6750000</v>
      </c>
      <c r="G662" s="77" t="s">
        <v>973</v>
      </c>
      <c r="H662" s="105">
        <v>44553</v>
      </c>
      <c r="I662" s="77" t="s">
        <v>1</v>
      </c>
      <c r="J662" s="77" t="s">
        <v>436</v>
      </c>
      <c r="K662" s="138">
        <f t="shared" si="69"/>
        <v>0</v>
      </c>
      <c r="L662" s="237">
        <v>0</v>
      </c>
      <c r="M662" s="237">
        <f t="shared" si="68"/>
        <v>6750000</v>
      </c>
      <c r="N662" s="34">
        <v>0</v>
      </c>
      <c r="O662" s="34">
        <v>0</v>
      </c>
      <c r="P662" s="66">
        <v>0</v>
      </c>
      <c r="R662" s="280"/>
    </row>
    <row r="663" spans="1:21" ht="54" x14ac:dyDescent="0.25">
      <c r="A663" s="29" t="s">
        <v>6</v>
      </c>
      <c r="B663" s="29" t="s">
        <v>1815</v>
      </c>
      <c r="C663" s="29" t="s">
        <v>1835</v>
      </c>
      <c r="D663" s="104" t="s">
        <v>1853</v>
      </c>
      <c r="E663" s="30">
        <v>44524</v>
      </c>
      <c r="F663" s="271">
        <v>75954934</v>
      </c>
      <c r="G663" s="77" t="s">
        <v>973</v>
      </c>
      <c r="H663" s="105">
        <v>44742</v>
      </c>
      <c r="I663" s="77" t="s">
        <v>1</v>
      </c>
      <c r="J663" s="77" t="s">
        <v>360</v>
      </c>
      <c r="K663" s="138">
        <f t="shared" si="69"/>
        <v>2.2482015454058587E-2</v>
      </c>
      <c r="L663" s="237">
        <v>1707620</v>
      </c>
      <c r="M663" s="237">
        <f t="shared" si="68"/>
        <v>74247314</v>
      </c>
      <c r="N663" s="34">
        <v>0</v>
      </c>
      <c r="O663" s="34">
        <v>0</v>
      </c>
      <c r="P663" s="66">
        <v>0</v>
      </c>
      <c r="R663" s="280"/>
    </row>
    <row r="664" spans="1:21" ht="126" x14ac:dyDescent="0.35">
      <c r="A664" s="86" t="s">
        <v>2205</v>
      </c>
      <c r="B664" s="86" t="s">
        <v>2197</v>
      </c>
      <c r="C664" s="86" t="s">
        <v>2211</v>
      </c>
      <c r="D664" s="129" t="s">
        <v>2221</v>
      </c>
      <c r="E664" s="89">
        <v>44532</v>
      </c>
      <c r="F664" s="133">
        <v>1564590</v>
      </c>
      <c r="G664" s="93" t="s">
        <v>973</v>
      </c>
      <c r="H664" s="96">
        <v>44561</v>
      </c>
      <c r="I664" s="93" t="s">
        <v>514</v>
      </c>
      <c r="J664" s="93" t="s">
        <v>490</v>
      </c>
      <c r="K664" s="321">
        <v>0.13463263853799387</v>
      </c>
      <c r="L664" s="259">
        <v>0</v>
      </c>
      <c r="M664" s="322">
        <f t="shared" si="68"/>
        <v>1564590</v>
      </c>
      <c r="N664" s="323" t="s">
        <v>2229</v>
      </c>
      <c r="O664" s="323">
        <v>0</v>
      </c>
      <c r="P664" s="324">
        <v>0</v>
      </c>
      <c r="Q664" s="287"/>
      <c r="R664" s="280"/>
      <c r="S664" s="288"/>
      <c r="T664" s="288"/>
      <c r="U664" s="288"/>
    </row>
    <row r="665" spans="1:21" s="288" customFormat="1" ht="108" x14ac:dyDescent="0.35">
      <c r="A665" s="136" t="s">
        <v>6</v>
      </c>
      <c r="B665" s="136" t="s">
        <v>1816</v>
      </c>
      <c r="C665" s="136" t="s">
        <v>1836</v>
      </c>
      <c r="D665" s="98" t="s">
        <v>1854</v>
      </c>
      <c r="E665" s="22">
        <v>44530</v>
      </c>
      <c r="F665" s="270">
        <v>8655055</v>
      </c>
      <c r="G665" s="99" t="s">
        <v>973</v>
      </c>
      <c r="H665" s="100">
        <v>44561</v>
      </c>
      <c r="I665" s="99" t="s">
        <v>1</v>
      </c>
      <c r="J665" s="99" t="s">
        <v>87</v>
      </c>
      <c r="K665" s="154">
        <f>+L665/F665</f>
        <v>2.7026980186723251E-2</v>
      </c>
      <c r="L665" s="246">
        <v>233920</v>
      </c>
      <c r="M665" s="246">
        <f t="shared" si="68"/>
        <v>8421135</v>
      </c>
      <c r="N665" s="50">
        <v>0</v>
      </c>
      <c r="O665" s="50">
        <v>0</v>
      </c>
      <c r="P665" s="68">
        <v>0</v>
      </c>
      <c r="Q665" s="280"/>
      <c r="R665" s="280"/>
      <c r="S665" s="14"/>
      <c r="T665" s="14"/>
      <c r="U665" s="14"/>
    </row>
    <row r="666" spans="1:21" s="288" customFormat="1" ht="108" x14ac:dyDescent="0.35">
      <c r="A666" s="136" t="s">
        <v>6</v>
      </c>
      <c r="B666" s="136" t="s">
        <v>1817</v>
      </c>
      <c r="C666" s="136" t="s">
        <v>1837</v>
      </c>
      <c r="D666" s="98" t="s">
        <v>1855</v>
      </c>
      <c r="E666" s="22">
        <v>44530</v>
      </c>
      <c r="F666" s="270">
        <v>8655055</v>
      </c>
      <c r="G666" s="99" t="s">
        <v>973</v>
      </c>
      <c r="H666" s="100">
        <v>44562</v>
      </c>
      <c r="I666" s="99" t="s">
        <v>1</v>
      </c>
      <c r="J666" s="99" t="s">
        <v>87</v>
      </c>
      <c r="K666" s="154">
        <f>+L666/F666</f>
        <v>2.7026980186723251E-2</v>
      </c>
      <c r="L666" s="246">
        <v>233920</v>
      </c>
      <c r="M666" s="246">
        <f t="shared" si="68"/>
        <v>8421135</v>
      </c>
      <c r="N666" s="50">
        <v>0</v>
      </c>
      <c r="O666" s="50">
        <v>0</v>
      </c>
      <c r="P666" s="68">
        <v>0</v>
      </c>
      <c r="Q666" s="280"/>
      <c r="R666" s="280"/>
      <c r="S666" s="14"/>
      <c r="T666" s="14"/>
      <c r="U666" s="14"/>
    </row>
    <row r="667" spans="1:21" s="288" customFormat="1" ht="72" x14ac:dyDescent="0.35">
      <c r="A667" s="136" t="s">
        <v>6</v>
      </c>
      <c r="B667" s="136" t="s">
        <v>1860</v>
      </c>
      <c r="C667" s="136" t="s">
        <v>916</v>
      </c>
      <c r="D667" s="127" t="s">
        <v>1861</v>
      </c>
      <c r="E667" s="22">
        <v>44532</v>
      </c>
      <c r="F667" s="110">
        <v>50386473</v>
      </c>
      <c r="G667" s="99" t="s">
        <v>973</v>
      </c>
      <c r="H667" s="100">
        <v>44742</v>
      </c>
      <c r="I667" s="99" t="s">
        <v>1</v>
      </c>
      <c r="J667" s="99" t="s">
        <v>87</v>
      </c>
      <c r="K667" s="325">
        <v>0.13927514331516608</v>
      </c>
      <c r="L667" s="260">
        <v>0</v>
      </c>
      <c r="M667" s="326">
        <f t="shared" si="68"/>
        <v>50386473</v>
      </c>
      <c r="N667" s="327" t="s">
        <v>2229</v>
      </c>
      <c r="O667" s="327">
        <v>0</v>
      </c>
      <c r="P667" s="328">
        <v>0</v>
      </c>
      <c r="Q667" s="287"/>
      <c r="R667" s="280"/>
    </row>
    <row r="668" spans="1:21" s="288" customFormat="1" ht="72" x14ac:dyDescent="0.35">
      <c r="A668" s="136" t="s">
        <v>6</v>
      </c>
      <c r="B668" s="136" t="s">
        <v>1862</v>
      </c>
      <c r="C668" s="136" t="s">
        <v>1863</v>
      </c>
      <c r="D668" s="127" t="s">
        <v>1864</v>
      </c>
      <c r="E668" s="22">
        <v>44531</v>
      </c>
      <c r="F668" s="110">
        <v>50386473</v>
      </c>
      <c r="G668" s="99" t="s">
        <v>973</v>
      </c>
      <c r="H668" s="100">
        <v>44742</v>
      </c>
      <c r="I668" s="99" t="s">
        <v>1</v>
      </c>
      <c r="J668" s="99" t="s">
        <v>87</v>
      </c>
      <c r="K668" s="325">
        <v>0.1021353914738827</v>
      </c>
      <c r="L668" s="260">
        <v>0</v>
      </c>
      <c r="M668" s="326">
        <f t="shared" si="68"/>
        <v>50386473</v>
      </c>
      <c r="N668" s="327" t="s">
        <v>2229</v>
      </c>
      <c r="O668" s="327">
        <v>0</v>
      </c>
      <c r="P668" s="328">
        <v>0</v>
      </c>
      <c r="Q668" s="287"/>
      <c r="R668" s="280"/>
    </row>
    <row r="669" spans="1:21" s="288" customFormat="1" ht="72" x14ac:dyDescent="0.35">
      <c r="A669" s="136" t="s">
        <v>6</v>
      </c>
      <c r="B669" s="136" t="s">
        <v>1865</v>
      </c>
      <c r="C669" s="136" t="s">
        <v>1866</v>
      </c>
      <c r="D669" s="127" t="s">
        <v>1867</v>
      </c>
      <c r="E669" s="22">
        <v>44552</v>
      </c>
      <c r="F669" s="110">
        <v>33078220</v>
      </c>
      <c r="G669" s="99" t="s">
        <v>973</v>
      </c>
      <c r="H669" s="22">
        <v>44742</v>
      </c>
      <c r="I669" s="99" t="s">
        <v>1</v>
      </c>
      <c r="J669" s="99" t="s">
        <v>87</v>
      </c>
      <c r="K669" s="325">
        <v>0</v>
      </c>
      <c r="L669" s="260">
        <v>0</v>
      </c>
      <c r="M669" s="326">
        <f t="shared" si="68"/>
        <v>33078220</v>
      </c>
      <c r="N669" s="327" t="s">
        <v>2229</v>
      </c>
      <c r="O669" s="327">
        <v>0</v>
      </c>
      <c r="P669" s="328">
        <v>0</v>
      </c>
      <c r="Q669" s="287"/>
      <c r="R669" s="280"/>
    </row>
    <row r="670" spans="1:21" s="288" customFormat="1" ht="72" x14ac:dyDescent="0.35">
      <c r="A670" s="136" t="s">
        <v>6</v>
      </c>
      <c r="B670" s="136" t="s">
        <v>1868</v>
      </c>
      <c r="C670" s="136" t="s">
        <v>1869</v>
      </c>
      <c r="D670" s="127" t="s">
        <v>1867</v>
      </c>
      <c r="E670" s="100">
        <v>44533</v>
      </c>
      <c r="F670" s="110">
        <v>36278261</v>
      </c>
      <c r="G670" s="99" t="s">
        <v>973</v>
      </c>
      <c r="H670" s="100">
        <v>44742</v>
      </c>
      <c r="I670" s="99" t="s">
        <v>1</v>
      </c>
      <c r="J670" s="99" t="s">
        <v>87</v>
      </c>
      <c r="K670" s="325">
        <v>0.10213538877116177</v>
      </c>
      <c r="L670" s="260">
        <v>0</v>
      </c>
      <c r="M670" s="326">
        <f t="shared" si="68"/>
        <v>36278261</v>
      </c>
      <c r="N670" s="327" t="s">
        <v>2229</v>
      </c>
      <c r="O670" s="327">
        <v>0</v>
      </c>
      <c r="P670" s="328">
        <v>0</v>
      </c>
      <c r="Q670" s="287"/>
      <c r="R670" s="280"/>
    </row>
    <row r="671" spans="1:21" s="288" customFormat="1" ht="72" x14ac:dyDescent="0.35">
      <c r="A671" s="136" t="s">
        <v>6</v>
      </c>
      <c r="B671" s="136" t="s">
        <v>1870</v>
      </c>
      <c r="C671" s="136" t="s">
        <v>1871</v>
      </c>
      <c r="D671" s="127" t="s">
        <v>1867</v>
      </c>
      <c r="E671" s="22">
        <v>44532</v>
      </c>
      <c r="F671" s="110">
        <v>36278261</v>
      </c>
      <c r="G671" s="99" t="s">
        <v>973</v>
      </c>
      <c r="H671" s="100">
        <v>44742</v>
      </c>
      <c r="I671" s="99" t="s">
        <v>1</v>
      </c>
      <c r="J671" s="99" t="s">
        <v>87</v>
      </c>
      <c r="K671" s="325">
        <v>2.3212588357082221E-2</v>
      </c>
      <c r="L671" s="260">
        <v>0</v>
      </c>
      <c r="M671" s="326">
        <f t="shared" si="68"/>
        <v>36278261</v>
      </c>
      <c r="N671" s="327" t="s">
        <v>2229</v>
      </c>
      <c r="O671" s="327">
        <v>0</v>
      </c>
      <c r="P671" s="328">
        <v>0</v>
      </c>
      <c r="Q671" s="287"/>
      <c r="R671" s="280"/>
    </row>
    <row r="672" spans="1:21" s="288" customFormat="1" ht="54" x14ac:dyDescent="0.35">
      <c r="A672" s="136" t="s">
        <v>6</v>
      </c>
      <c r="B672" s="136" t="s">
        <v>1872</v>
      </c>
      <c r="C672" s="136" t="s">
        <v>1030</v>
      </c>
      <c r="D672" s="127" t="s">
        <v>1873</v>
      </c>
      <c r="E672" s="22">
        <v>44531</v>
      </c>
      <c r="F672" s="110">
        <v>25193226</v>
      </c>
      <c r="G672" s="99" t="s">
        <v>973</v>
      </c>
      <c r="H672" s="100">
        <v>44742</v>
      </c>
      <c r="I672" s="99" t="s">
        <v>1</v>
      </c>
      <c r="J672" s="99" t="s">
        <v>87</v>
      </c>
      <c r="K672" s="325">
        <v>5.5710212056997332E-2</v>
      </c>
      <c r="L672" s="260">
        <v>0</v>
      </c>
      <c r="M672" s="326">
        <f t="shared" si="68"/>
        <v>25193226</v>
      </c>
      <c r="N672" s="327" t="s">
        <v>2229</v>
      </c>
      <c r="O672" s="327">
        <v>0</v>
      </c>
      <c r="P672" s="328">
        <v>0</v>
      </c>
      <c r="Q672" s="287"/>
      <c r="R672" s="280"/>
    </row>
    <row r="673" spans="1:18" s="288" customFormat="1" ht="72" x14ac:dyDescent="0.35">
      <c r="A673" s="19" t="s">
        <v>6</v>
      </c>
      <c r="B673" s="19" t="s">
        <v>1874</v>
      </c>
      <c r="C673" s="19" t="s">
        <v>1875</v>
      </c>
      <c r="D673" s="130" t="s">
        <v>1876</v>
      </c>
      <c r="E673" s="20">
        <v>44537</v>
      </c>
      <c r="F673" s="111">
        <v>22673904</v>
      </c>
      <c r="G673" s="112" t="s">
        <v>973</v>
      </c>
      <c r="H673" s="113">
        <v>44742</v>
      </c>
      <c r="I673" s="112" t="s">
        <v>1</v>
      </c>
      <c r="J673" s="112" t="s">
        <v>63</v>
      </c>
      <c r="K673" s="289">
        <v>0.10213538877116177</v>
      </c>
      <c r="L673" s="238">
        <v>0</v>
      </c>
      <c r="M673" s="284">
        <f t="shared" si="68"/>
        <v>22673904</v>
      </c>
      <c r="N673" s="285" t="s">
        <v>2229</v>
      </c>
      <c r="O673" s="285">
        <v>0</v>
      </c>
      <c r="P673" s="286">
        <v>0</v>
      </c>
      <c r="Q673" s="287"/>
      <c r="R673" s="280"/>
    </row>
    <row r="674" spans="1:18" s="288" customFormat="1" ht="72" x14ac:dyDescent="0.35">
      <c r="A674" s="19" t="s">
        <v>6</v>
      </c>
      <c r="B674" s="19" t="s">
        <v>1877</v>
      </c>
      <c r="C674" s="19" t="s">
        <v>1005</v>
      </c>
      <c r="D674" s="130" t="s">
        <v>1876</v>
      </c>
      <c r="E674" s="20">
        <v>44532</v>
      </c>
      <c r="F674" s="111">
        <v>22673904</v>
      </c>
      <c r="G674" s="112" t="s">
        <v>973</v>
      </c>
      <c r="H674" s="113">
        <v>44742</v>
      </c>
      <c r="I674" s="112" t="s">
        <v>1</v>
      </c>
      <c r="J674" s="112" t="s">
        <v>63</v>
      </c>
      <c r="K674" s="289">
        <v>0.13463301247107687</v>
      </c>
      <c r="L674" s="238">
        <v>0</v>
      </c>
      <c r="M674" s="284">
        <f t="shared" si="68"/>
        <v>22673904</v>
      </c>
      <c r="N674" s="285" t="s">
        <v>2229</v>
      </c>
      <c r="O674" s="285">
        <v>0</v>
      </c>
      <c r="P674" s="286">
        <v>0</v>
      </c>
      <c r="Q674" s="287"/>
      <c r="R674" s="280"/>
    </row>
    <row r="675" spans="1:18" s="288" customFormat="1" ht="72" x14ac:dyDescent="0.35">
      <c r="A675" s="19" t="s">
        <v>6</v>
      </c>
      <c r="B675" s="19" t="s">
        <v>1878</v>
      </c>
      <c r="C675" s="19" t="s">
        <v>1879</v>
      </c>
      <c r="D675" s="130" t="s">
        <v>1880</v>
      </c>
      <c r="E675" s="20">
        <v>44552</v>
      </c>
      <c r="F675" s="111">
        <v>22673904</v>
      </c>
      <c r="G675" s="112" t="s">
        <v>973</v>
      </c>
      <c r="H675" s="113">
        <v>44742</v>
      </c>
      <c r="I675" s="112" t="s">
        <v>1</v>
      </c>
      <c r="J675" s="112" t="s">
        <v>63</v>
      </c>
      <c r="K675" s="289">
        <v>8.3565318085495999E-2</v>
      </c>
      <c r="L675" s="238">
        <v>0</v>
      </c>
      <c r="M675" s="284">
        <f t="shared" si="68"/>
        <v>22673904</v>
      </c>
      <c r="N675" s="285" t="s">
        <v>2229</v>
      </c>
      <c r="O675" s="285">
        <v>0</v>
      </c>
      <c r="P675" s="286">
        <v>0</v>
      </c>
      <c r="Q675" s="287"/>
      <c r="R675" s="280"/>
    </row>
    <row r="676" spans="1:18" s="288" customFormat="1" ht="72" x14ac:dyDescent="0.35">
      <c r="A676" s="19" t="s">
        <v>6</v>
      </c>
      <c r="B676" s="19" t="s">
        <v>1881</v>
      </c>
      <c r="C676" s="19" t="s">
        <v>418</v>
      </c>
      <c r="D676" s="130" t="s">
        <v>1880</v>
      </c>
      <c r="E676" s="20">
        <v>44545</v>
      </c>
      <c r="F676" s="111">
        <v>22673904</v>
      </c>
      <c r="G676" s="112" t="s">
        <v>973</v>
      </c>
      <c r="H676" s="113">
        <v>44742</v>
      </c>
      <c r="I676" s="112" t="s">
        <v>1</v>
      </c>
      <c r="J676" s="112" t="s">
        <v>63</v>
      </c>
      <c r="K676" s="289">
        <v>0.10677790644257822</v>
      </c>
      <c r="L676" s="238">
        <v>0</v>
      </c>
      <c r="M676" s="284">
        <f t="shared" si="68"/>
        <v>22673904</v>
      </c>
      <c r="N676" s="285" t="s">
        <v>2229</v>
      </c>
      <c r="O676" s="285">
        <v>0</v>
      </c>
      <c r="P676" s="286">
        <v>0</v>
      </c>
      <c r="Q676" s="287"/>
      <c r="R676" s="280"/>
    </row>
    <row r="677" spans="1:18" s="288" customFormat="1" ht="72" x14ac:dyDescent="0.35">
      <c r="A677" s="19" t="s">
        <v>6</v>
      </c>
      <c r="B677" s="19" t="s">
        <v>1882</v>
      </c>
      <c r="C677" s="19" t="s">
        <v>422</v>
      </c>
      <c r="D677" s="130" t="s">
        <v>1876</v>
      </c>
      <c r="E677" s="20">
        <v>44536</v>
      </c>
      <c r="F677" s="111">
        <v>22673904</v>
      </c>
      <c r="G677" s="112" t="s">
        <v>973</v>
      </c>
      <c r="H677" s="113">
        <v>44742</v>
      </c>
      <c r="I677" s="112" t="s">
        <v>1</v>
      </c>
      <c r="J677" s="112" t="s">
        <v>63</v>
      </c>
      <c r="K677" s="289">
        <v>0.10677790644257822</v>
      </c>
      <c r="L677" s="238">
        <v>0</v>
      </c>
      <c r="M677" s="284">
        <f t="shared" si="68"/>
        <v>22673904</v>
      </c>
      <c r="N677" s="285" t="s">
        <v>2229</v>
      </c>
      <c r="O677" s="285">
        <v>0</v>
      </c>
      <c r="P677" s="286">
        <v>0</v>
      </c>
      <c r="Q677" s="287"/>
      <c r="R677" s="280"/>
    </row>
    <row r="678" spans="1:18" s="288" customFormat="1" ht="72" x14ac:dyDescent="0.35">
      <c r="A678" s="19" t="s">
        <v>6</v>
      </c>
      <c r="B678" s="19" t="s">
        <v>1883</v>
      </c>
      <c r="C678" s="19" t="s">
        <v>1884</v>
      </c>
      <c r="D678" s="130" t="s">
        <v>1876</v>
      </c>
      <c r="E678" s="20">
        <v>44532</v>
      </c>
      <c r="F678" s="111">
        <v>22673904</v>
      </c>
      <c r="G678" s="112" t="s">
        <v>973</v>
      </c>
      <c r="H678" s="113">
        <v>44742</v>
      </c>
      <c r="I678" s="112" t="s">
        <v>1</v>
      </c>
      <c r="J678" s="112" t="s">
        <v>63</v>
      </c>
      <c r="K678" s="289">
        <v>8.3565318085495999E-2</v>
      </c>
      <c r="L678" s="238">
        <v>0</v>
      </c>
      <c r="M678" s="284">
        <f t="shared" si="68"/>
        <v>22673904</v>
      </c>
      <c r="N678" s="285" t="s">
        <v>2229</v>
      </c>
      <c r="O678" s="285">
        <v>0</v>
      </c>
      <c r="P678" s="286">
        <v>0</v>
      </c>
      <c r="Q678" s="287"/>
      <c r="R678" s="280"/>
    </row>
    <row r="679" spans="1:18" s="288" customFormat="1" ht="72" x14ac:dyDescent="0.35">
      <c r="A679" s="19" t="s">
        <v>6</v>
      </c>
      <c r="B679" s="19" t="s">
        <v>1885</v>
      </c>
      <c r="C679" s="19" t="s">
        <v>1886</v>
      </c>
      <c r="D679" s="130" t="s">
        <v>1876</v>
      </c>
      <c r="E679" s="20">
        <v>44537</v>
      </c>
      <c r="F679" s="111">
        <v>22673904</v>
      </c>
      <c r="G679" s="112" t="s">
        <v>973</v>
      </c>
      <c r="H679" s="113">
        <v>44742</v>
      </c>
      <c r="I679" s="112" t="s">
        <v>1</v>
      </c>
      <c r="J679" s="112" t="s">
        <v>63</v>
      </c>
      <c r="K679" s="289">
        <v>7.892280041407955E-2</v>
      </c>
      <c r="L679" s="238">
        <v>0</v>
      </c>
      <c r="M679" s="284">
        <f t="shared" si="68"/>
        <v>22673904</v>
      </c>
      <c r="N679" s="285" t="s">
        <v>2229</v>
      </c>
      <c r="O679" s="285">
        <v>0</v>
      </c>
      <c r="P679" s="286">
        <v>0</v>
      </c>
      <c r="Q679" s="287"/>
      <c r="R679" s="280"/>
    </row>
    <row r="680" spans="1:18" s="288" customFormat="1" ht="72" x14ac:dyDescent="0.35">
      <c r="A680" s="19" t="s">
        <v>6</v>
      </c>
      <c r="B680" s="19" t="s">
        <v>1887</v>
      </c>
      <c r="C680" s="19" t="s">
        <v>1888</v>
      </c>
      <c r="D680" s="130" t="s">
        <v>1876</v>
      </c>
      <c r="E680" s="20">
        <v>44537</v>
      </c>
      <c r="F680" s="111">
        <v>22673904</v>
      </c>
      <c r="G680" s="112" t="s">
        <v>973</v>
      </c>
      <c r="H680" s="113">
        <v>44742</v>
      </c>
      <c r="I680" s="112" t="s">
        <v>1</v>
      </c>
      <c r="J680" s="112" t="s">
        <v>63</v>
      </c>
      <c r="K680" s="289">
        <v>8.8207835756912434E-2</v>
      </c>
      <c r="L680" s="238">
        <v>0</v>
      </c>
      <c r="M680" s="284">
        <f t="shared" si="68"/>
        <v>22673904</v>
      </c>
      <c r="N680" s="285" t="s">
        <v>2229</v>
      </c>
      <c r="O680" s="285">
        <v>0</v>
      </c>
      <c r="P680" s="286">
        <v>0</v>
      </c>
      <c r="Q680" s="287"/>
      <c r="R680" s="280"/>
    </row>
    <row r="681" spans="1:18" s="288" customFormat="1" ht="72" x14ac:dyDescent="0.35">
      <c r="A681" s="19" t="s">
        <v>6</v>
      </c>
      <c r="B681" s="19" t="s">
        <v>1889</v>
      </c>
      <c r="C681" s="19" t="s">
        <v>1890</v>
      </c>
      <c r="D681" s="130" t="s">
        <v>1876</v>
      </c>
      <c r="E681" s="20">
        <v>44533</v>
      </c>
      <c r="F681" s="111">
        <v>22673904</v>
      </c>
      <c r="G681" s="112" t="s">
        <v>973</v>
      </c>
      <c r="H681" s="113">
        <v>44742</v>
      </c>
      <c r="I681" s="112" t="s">
        <v>1</v>
      </c>
      <c r="J681" s="112" t="s">
        <v>63</v>
      </c>
      <c r="K681" s="289">
        <v>7.892280041407955E-2</v>
      </c>
      <c r="L681" s="238">
        <v>0</v>
      </c>
      <c r="M681" s="284">
        <f t="shared" si="68"/>
        <v>22673904</v>
      </c>
      <c r="N681" s="285" t="s">
        <v>2229</v>
      </c>
      <c r="O681" s="285">
        <v>0</v>
      </c>
      <c r="P681" s="286">
        <v>0</v>
      </c>
      <c r="Q681" s="287"/>
      <c r="R681" s="280"/>
    </row>
    <row r="682" spans="1:18" s="288" customFormat="1" ht="72" x14ac:dyDescent="0.35">
      <c r="A682" s="19" t="s">
        <v>6</v>
      </c>
      <c r="B682" s="19" t="s">
        <v>1891</v>
      </c>
      <c r="C682" s="19" t="s">
        <v>1892</v>
      </c>
      <c r="D682" s="130" t="s">
        <v>1876</v>
      </c>
      <c r="E682" s="20">
        <v>44539</v>
      </c>
      <c r="F682" s="111">
        <v>22673904</v>
      </c>
      <c r="G682" s="112" t="s">
        <v>973</v>
      </c>
      <c r="H682" s="113">
        <v>44742</v>
      </c>
      <c r="I682" s="112" t="s">
        <v>1</v>
      </c>
      <c r="J682" s="112" t="s">
        <v>63</v>
      </c>
      <c r="K682" s="289">
        <v>0.10677790644257822</v>
      </c>
      <c r="L682" s="238">
        <v>0</v>
      </c>
      <c r="M682" s="284">
        <f t="shared" si="68"/>
        <v>22673904</v>
      </c>
      <c r="N682" s="285" t="s">
        <v>2229</v>
      </c>
      <c r="O682" s="285">
        <v>0</v>
      </c>
      <c r="P682" s="286">
        <v>0</v>
      </c>
      <c r="Q682" s="287"/>
      <c r="R682" s="280"/>
    </row>
    <row r="683" spans="1:18" s="288" customFormat="1" ht="72" x14ac:dyDescent="0.35">
      <c r="A683" s="19" t="s">
        <v>6</v>
      </c>
      <c r="B683" s="19" t="s">
        <v>1893</v>
      </c>
      <c r="C683" s="19" t="s">
        <v>1894</v>
      </c>
      <c r="D683" s="130" t="s">
        <v>1876</v>
      </c>
      <c r="E683" s="20">
        <v>44537</v>
      </c>
      <c r="F683" s="111">
        <v>22673904</v>
      </c>
      <c r="G683" s="112" t="s">
        <v>973</v>
      </c>
      <c r="H683" s="113">
        <v>44742</v>
      </c>
      <c r="I683" s="112" t="s">
        <v>1</v>
      </c>
      <c r="J683" s="112" t="s">
        <v>63</v>
      </c>
      <c r="K683" s="289">
        <v>0.13463295992160434</v>
      </c>
      <c r="L683" s="238">
        <v>0</v>
      </c>
      <c r="M683" s="284">
        <f t="shared" si="68"/>
        <v>22673904</v>
      </c>
      <c r="N683" s="285" t="s">
        <v>2229</v>
      </c>
      <c r="O683" s="285">
        <v>0</v>
      </c>
      <c r="P683" s="286">
        <v>0</v>
      </c>
      <c r="Q683" s="287"/>
      <c r="R683" s="280"/>
    </row>
    <row r="684" spans="1:18" s="288" customFormat="1" ht="72" x14ac:dyDescent="0.35">
      <c r="A684" s="19" t="s">
        <v>6</v>
      </c>
      <c r="B684" s="19" t="s">
        <v>1895</v>
      </c>
      <c r="C684" s="19" t="s">
        <v>981</v>
      </c>
      <c r="D684" s="130" t="s">
        <v>1876</v>
      </c>
      <c r="E684" s="20">
        <v>44543</v>
      </c>
      <c r="F684" s="111">
        <v>22673904</v>
      </c>
      <c r="G684" s="112" t="s">
        <v>973</v>
      </c>
      <c r="H684" s="113">
        <v>44742</v>
      </c>
      <c r="I684" s="112" t="s">
        <v>1</v>
      </c>
      <c r="J684" s="112" t="s">
        <v>63</v>
      </c>
      <c r="K684" s="289">
        <v>0.13927547578097002</v>
      </c>
      <c r="L684" s="238">
        <v>0</v>
      </c>
      <c r="M684" s="284">
        <f t="shared" si="68"/>
        <v>22673904</v>
      </c>
      <c r="N684" s="285" t="s">
        <v>2229</v>
      </c>
      <c r="O684" s="285">
        <v>0</v>
      </c>
      <c r="P684" s="286">
        <v>0</v>
      </c>
      <c r="Q684" s="287"/>
      <c r="R684" s="280"/>
    </row>
    <row r="685" spans="1:18" s="288" customFormat="1" ht="72" x14ac:dyDescent="0.35">
      <c r="A685" s="19" t="s">
        <v>6</v>
      </c>
      <c r="B685" s="19" t="s">
        <v>1896</v>
      </c>
      <c r="C685" s="19" t="s">
        <v>352</v>
      </c>
      <c r="D685" s="130" t="s">
        <v>1876</v>
      </c>
      <c r="E685" s="20">
        <v>44544</v>
      </c>
      <c r="F685" s="111">
        <v>22673904</v>
      </c>
      <c r="G685" s="112" t="s">
        <v>973</v>
      </c>
      <c r="H685" s="113">
        <v>44742</v>
      </c>
      <c r="I685" s="112" t="s">
        <v>1</v>
      </c>
      <c r="J685" s="112" t="s">
        <v>63</v>
      </c>
      <c r="K685" s="289">
        <v>0.13463324707134303</v>
      </c>
      <c r="L685" s="238">
        <v>0</v>
      </c>
      <c r="M685" s="284">
        <f t="shared" si="68"/>
        <v>22673904</v>
      </c>
      <c r="N685" s="285" t="s">
        <v>2229</v>
      </c>
      <c r="O685" s="285">
        <v>0</v>
      </c>
      <c r="P685" s="286">
        <v>0</v>
      </c>
      <c r="Q685" s="287"/>
      <c r="R685" s="280"/>
    </row>
    <row r="686" spans="1:18" s="288" customFormat="1" ht="72" x14ac:dyDescent="0.35">
      <c r="A686" s="19" t="s">
        <v>6</v>
      </c>
      <c r="B686" s="19" t="s">
        <v>1897</v>
      </c>
      <c r="C686" s="19" t="s">
        <v>414</v>
      </c>
      <c r="D686" s="130" t="s">
        <v>1876</v>
      </c>
      <c r="E686" s="20">
        <v>44536</v>
      </c>
      <c r="F686" s="111">
        <v>22673904</v>
      </c>
      <c r="G686" s="112" t="s">
        <v>973</v>
      </c>
      <c r="H686" s="113">
        <v>44742</v>
      </c>
      <c r="I686" s="112" t="s">
        <v>1</v>
      </c>
      <c r="J686" s="112" t="s">
        <v>63</v>
      </c>
      <c r="K686" s="289">
        <v>0.13463318453756112</v>
      </c>
      <c r="L686" s="238">
        <v>0</v>
      </c>
      <c r="M686" s="284">
        <f t="shared" si="68"/>
        <v>22673904</v>
      </c>
      <c r="N686" s="285" t="s">
        <v>2229</v>
      </c>
      <c r="O686" s="285">
        <v>0</v>
      </c>
      <c r="P686" s="286">
        <v>0</v>
      </c>
      <c r="Q686" s="287"/>
      <c r="R686" s="280"/>
    </row>
    <row r="687" spans="1:18" s="288" customFormat="1" ht="72" x14ac:dyDescent="0.35">
      <c r="A687" s="136" t="s">
        <v>6</v>
      </c>
      <c r="B687" s="136" t="s">
        <v>1898</v>
      </c>
      <c r="C687" s="136" t="s">
        <v>1899</v>
      </c>
      <c r="D687" s="127" t="s">
        <v>1900</v>
      </c>
      <c r="E687" s="22">
        <v>44532</v>
      </c>
      <c r="F687" s="110">
        <v>50386473</v>
      </c>
      <c r="G687" s="99" t="s">
        <v>973</v>
      </c>
      <c r="H687" s="100">
        <v>44742</v>
      </c>
      <c r="I687" s="99" t="s">
        <v>1</v>
      </c>
      <c r="J687" s="99" t="s">
        <v>87</v>
      </c>
      <c r="K687" s="325">
        <v>0.13463318453756112</v>
      </c>
      <c r="L687" s="260">
        <v>0</v>
      </c>
      <c r="M687" s="326">
        <f t="shared" si="68"/>
        <v>50386473</v>
      </c>
      <c r="N687" s="327" t="s">
        <v>2229</v>
      </c>
      <c r="O687" s="327">
        <v>0</v>
      </c>
      <c r="P687" s="328">
        <v>0</v>
      </c>
      <c r="Q687" s="287"/>
      <c r="R687" s="280"/>
    </row>
    <row r="688" spans="1:18" s="288" customFormat="1" ht="108" x14ac:dyDescent="0.35">
      <c r="A688" s="136" t="s">
        <v>6</v>
      </c>
      <c r="B688" s="136" t="s">
        <v>1901</v>
      </c>
      <c r="C688" s="136" t="s">
        <v>790</v>
      </c>
      <c r="D688" s="127" t="s">
        <v>1902</v>
      </c>
      <c r="E688" s="100">
        <v>44532</v>
      </c>
      <c r="F688" s="110">
        <v>50386473</v>
      </c>
      <c r="G688" s="99" t="s">
        <v>973</v>
      </c>
      <c r="H688" s="100">
        <v>44742</v>
      </c>
      <c r="I688" s="99" t="s">
        <v>1</v>
      </c>
      <c r="J688" s="99" t="s">
        <v>87</v>
      </c>
      <c r="K688" s="325">
        <v>0.13463318453756112</v>
      </c>
      <c r="L688" s="260">
        <v>0</v>
      </c>
      <c r="M688" s="326">
        <f t="shared" si="68"/>
        <v>50386473</v>
      </c>
      <c r="N688" s="327" t="s">
        <v>2229</v>
      </c>
      <c r="O688" s="327">
        <v>0</v>
      </c>
      <c r="P688" s="328">
        <v>0</v>
      </c>
      <c r="Q688" s="287"/>
      <c r="R688" s="280"/>
    </row>
    <row r="689" spans="1:21" s="288" customFormat="1" ht="72" x14ac:dyDescent="0.35">
      <c r="A689" s="19" t="s">
        <v>6</v>
      </c>
      <c r="B689" s="19" t="s">
        <v>1903</v>
      </c>
      <c r="C689" s="19" t="s">
        <v>1904</v>
      </c>
      <c r="D689" s="130" t="s">
        <v>1905</v>
      </c>
      <c r="E689" s="20">
        <v>44532</v>
      </c>
      <c r="F689" s="111">
        <v>73564266</v>
      </c>
      <c r="G689" s="112" t="s">
        <v>973</v>
      </c>
      <c r="H689" s="113">
        <v>44742</v>
      </c>
      <c r="I689" s="112" t="s">
        <v>1</v>
      </c>
      <c r="J689" s="112" t="s">
        <v>575</v>
      </c>
      <c r="K689" s="289">
        <v>0.1346327014335584</v>
      </c>
      <c r="L689" s="238">
        <v>0</v>
      </c>
      <c r="M689" s="284">
        <f t="shared" si="68"/>
        <v>73564266</v>
      </c>
      <c r="N689" s="285" t="s">
        <v>2229</v>
      </c>
      <c r="O689" s="285">
        <v>0</v>
      </c>
      <c r="P689" s="286">
        <v>0</v>
      </c>
      <c r="Q689" s="287"/>
      <c r="R689" s="280"/>
    </row>
    <row r="690" spans="1:21" s="288" customFormat="1" ht="108" x14ac:dyDescent="0.35">
      <c r="A690" s="19" t="s">
        <v>6</v>
      </c>
      <c r="B690" s="19" t="s">
        <v>1906</v>
      </c>
      <c r="C690" s="19" t="s">
        <v>588</v>
      </c>
      <c r="D690" s="130" t="s">
        <v>1907</v>
      </c>
      <c r="E690" s="20">
        <v>44532</v>
      </c>
      <c r="F690" s="111">
        <v>32247332</v>
      </c>
      <c r="G690" s="112" t="s">
        <v>973</v>
      </c>
      <c r="H690" s="113">
        <v>44742</v>
      </c>
      <c r="I690" s="112" t="s">
        <v>1</v>
      </c>
      <c r="J690" s="112" t="s">
        <v>575</v>
      </c>
      <c r="K690" s="289">
        <v>0.1346327014335584</v>
      </c>
      <c r="L690" s="238">
        <v>0</v>
      </c>
      <c r="M690" s="284">
        <f t="shared" si="68"/>
        <v>32247332</v>
      </c>
      <c r="N690" s="285" t="s">
        <v>2229</v>
      </c>
      <c r="O690" s="285">
        <v>0</v>
      </c>
      <c r="P690" s="286">
        <v>0</v>
      </c>
      <c r="Q690" s="287"/>
      <c r="R690" s="280"/>
    </row>
    <row r="691" spans="1:21" s="288" customFormat="1" ht="108" x14ac:dyDescent="0.35">
      <c r="A691" s="19" t="s">
        <v>6</v>
      </c>
      <c r="B691" s="19" t="s">
        <v>1908</v>
      </c>
      <c r="C691" s="19" t="s">
        <v>590</v>
      </c>
      <c r="D691" s="130" t="s">
        <v>1907</v>
      </c>
      <c r="E691" s="20">
        <v>44532</v>
      </c>
      <c r="F691" s="111">
        <v>32247332</v>
      </c>
      <c r="G691" s="112" t="s">
        <v>973</v>
      </c>
      <c r="H691" s="113">
        <v>44742</v>
      </c>
      <c r="I691" s="112" t="s">
        <v>1</v>
      </c>
      <c r="J691" s="112" t="s">
        <v>575</v>
      </c>
      <c r="K691" s="289">
        <v>0.1346327014335584</v>
      </c>
      <c r="L691" s="238">
        <v>0</v>
      </c>
      <c r="M691" s="284">
        <f t="shared" si="68"/>
        <v>32247332</v>
      </c>
      <c r="N691" s="285" t="s">
        <v>2229</v>
      </c>
      <c r="O691" s="285">
        <v>0</v>
      </c>
      <c r="P691" s="286">
        <v>0</v>
      </c>
      <c r="Q691" s="287"/>
      <c r="R691" s="280"/>
    </row>
    <row r="692" spans="1:21" s="288" customFormat="1" ht="108" x14ac:dyDescent="0.35">
      <c r="A692" s="19" t="s">
        <v>6</v>
      </c>
      <c r="B692" s="19" t="s">
        <v>1909</v>
      </c>
      <c r="C692" s="19" t="s">
        <v>591</v>
      </c>
      <c r="D692" s="130" t="s">
        <v>1907</v>
      </c>
      <c r="E692" s="20">
        <v>44532</v>
      </c>
      <c r="F692" s="111">
        <v>32247332</v>
      </c>
      <c r="G692" s="112" t="s">
        <v>973</v>
      </c>
      <c r="H692" s="113">
        <v>44742</v>
      </c>
      <c r="I692" s="112" t="s">
        <v>1</v>
      </c>
      <c r="J692" s="112" t="s">
        <v>575</v>
      </c>
      <c r="K692" s="289">
        <v>5.5710225518938825E-2</v>
      </c>
      <c r="L692" s="238">
        <v>0</v>
      </c>
      <c r="M692" s="284">
        <f t="shared" si="68"/>
        <v>32247332</v>
      </c>
      <c r="N692" s="285" t="s">
        <v>2229</v>
      </c>
      <c r="O692" s="285">
        <v>0</v>
      </c>
      <c r="P692" s="286">
        <v>0</v>
      </c>
      <c r="Q692" s="287"/>
      <c r="R692" s="280"/>
    </row>
    <row r="693" spans="1:21" s="288" customFormat="1" ht="108" x14ac:dyDescent="0.35">
      <c r="A693" s="19" t="s">
        <v>6</v>
      </c>
      <c r="B693" s="19" t="s">
        <v>1910</v>
      </c>
      <c r="C693" s="19" t="s">
        <v>1911</v>
      </c>
      <c r="D693" s="130" t="s">
        <v>1912</v>
      </c>
      <c r="E693" s="20">
        <v>44532</v>
      </c>
      <c r="F693" s="111">
        <v>46355558</v>
      </c>
      <c r="G693" s="112" t="s">
        <v>973</v>
      </c>
      <c r="H693" s="113">
        <v>44742</v>
      </c>
      <c r="I693" s="112" t="s">
        <v>1</v>
      </c>
      <c r="J693" s="112" t="s">
        <v>575</v>
      </c>
      <c r="K693" s="289">
        <v>7.8922819485163331E-2</v>
      </c>
      <c r="L693" s="238">
        <v>0</v>
      </c>
      <c r="M693" s="284">
        <f t="shared" si="68"/>
        <v>46355558</v>
      </c>
      <c r="N693" s="285" t="s">
        <v>2229</v>
      </c>
      <c r="O693" s="285">
        <v>0</v>
      </c>
      <c r="P693" s="286">
        <v>0</v>
      </c>
      <c r="Q693" s="287"/>
      <c r="R693" s="280"/>
    </row>
    <row r="694" spans="1:21" s="288" customFormat="1" ht="108" x14ac:dyDescent="0.35">
      <c r="A694" s="19" t="s">
        <v>6</v>
      </c>
      <c r="B694" s="19" t="s">
        <v>1913</v>
      </c>
      <c r="C694" s="19" t="s">
        <v>1914</v>
      </c>
      <c r="D694" s="130" t="s">
        <v>1912</v>
      </c>
      <c r="E694" s="113">
        <v>44532</v>
      </c>
      <c r="F694" s="111">
        <v>46355558</v>
      </c>
      <c r="G694" s="112" t="s">
        <v>973</v>
      </c>
      <c r="H694" s="113">
        <v>44742</v>
      </c>
      <c r="I694" s="112" t="s">
        <v>1</v>
      </c>
      <c r="J694" s="112" t="s">
        <v>575</v>
      </c>
      <c r="K694" s="289">
        <v>8.8207857071653129E-2</v>
      </c>
      <c r="L694" s="238">
        <v>0</v>
      </c>
      <c r="M694" s="284">
        <f t="shared" si="68"/>
        <v>46355558</v>
      </c>
      <c r="N694" s="285" t="s">
        <v>2229</v>
      </c>
      <c r="O694" s="285">
        <v>0</v>
      </c>
      <c r="P694" s="286">
        <v>0</v>
      </c>
      <c r="Q694" s="287"/>
      <c r="R694" s="280"/>
    </row>
    <row r="695" spans="1:21" s="288" customFormat="1" ht="108" x14ac:dyDescent="0.35">
      <c r="A695" s="19" t="s">
        <v>6</v>
      </c>
      <c r="B695" s="19" t="s">
        <v>1915</v>
      </c>
      <c r="C695" s="19" t="s">
        <v>1916</v>
      </c>
      <c r="D695" s="130" t="s">
        <v>1912</v>
      </c>
      <c r="E695" s="20">
        <v>44532</v>
      </c>
      <c r="F695" s="111">
        <v>46355558</v>
      </c>
      <c r="G695" s="112" t="s">
        <v>973</v>
      </c>
      <c r="H695" s="113">
        <v>44742</v>
      </c>
      <c r="I695" s="112" t="s">
        <v>1</v>
      </c>
      <c r="J695" s="112" t="s">
        <v>575</v>
      </c>
      <c r="K695" s="289">
        <v>8.356533827840823E-2</v>
      </c>
      <c r="L695" s="238">
        <v>0</v>
      </c>
      <c r="M695" s="284">
        <f t="shared" si="68"/>
        <v>46355558</v>
      </c>
      <c r="N695" s="285" t="s">
        <v>2229</v>
      </c>
      <c r="O695" s="285">
        <v>0</v>
      </c>
      <c r="P695" s="286">
        <v>0</v>
      </c>
      <c r="Q695" s="287"/>
      <c r="R695" s="280"/>
    </row>
    <row r="696" spans="1:21" s="288" customFormat="1" ht="90" x14ac:dyDescent="0.35">
      <c r="A696" s="29" t="s">
        <v>6</v>
      </c>
      <c r="B696" s="29" t="s">
        <v>1818</v>
      </c>
      <c r="C696" s="29" t="s">
        <v>1838</v>
      </c>
      <c r="D696" s="104" t="s">
        <v>1856</v>
      </c>
      <c r="E696" s="30">
        <v>44530</v>
      </c>
      <c r="F696" s="265">
        <v>19933328</v>
      </c>
      <c r="G696" s="77" t="s">
        <v>973</v>
      </c>
      <c r="H696" s="105">
        <v>44561</v>
      </c>
      <c r="I696" s="77" t="s">
        <v>1</v>
      </c>
      <c r="J696" s="77" t="s">
        <v>601</v>
      </c>
      <c r="K696" s="138">
        <f>+L696/F696</f>
        <v>2.1739119528861411E-2</v>
      </c>
      <c r="L696" s="237">
        <v>433333</v>
      </c>
      <c r="M696" s="237">
        <f t="shared" si="68"/>
        <v>19499995</v>
      </c>
      <c r="N696" s="34">
        <v>0</v>
      </c>
      <c r="O696" s="34">
        <v>0</v>
      </c>
      <c r="P696" s="66">
        <v>0</v>
      </c>
      <c r="Q696" s="280"/>
      <c r="R696" s="280"/>
      <c r="S696" s="14"/>
      <c r="T696" s="14"/>
      <c r="U696" s="14"/>
    </row>
    <row r="697" spans="1:21" s="288" customFormat="1" ht="54" x14ac:dyDescent="0.35">
      <c r="A697" s="86" t="s">
        <v>2204</v>
      </c>
      <c r="B697" s="86" t="s">
        <v>2193</v>
      </c>
      <c r="C697" s="19" t="s">
        <v>2208</v>
      </c>
      <c r="D697" s="130" t="s">
        <v>2218</v>
      </c>
      <c r="E697" s="20">
        <v>44539</v>
      </c>
      <c r="F697" s="126">
        <v>74290400</v>
      </c>
      <c r="G697" s="112" t="s">
        <v>973</v>
      </c>
      <c r="H697" s="113">
        <v>44552</v>
      </c>
      <c r="I697" s="112" t="s">
        <v>1</v>
      </c>
      <c r="J697" s="112" t="s">
        <v>45</v>
      </c>
      <c r="K697" s="289">
        <v>0.11606261942930506</v>
      </c>
      <c r="L697" s="238">
        <v>0</v>
      </c>
      <c r="M697" s="284">
        <f t="shared" si="68"/>
        <v>74290400</v>
      </c>
      <c r="N697" s="285" t="s">
        <v>2229</v>
      </c>
      <c r="O697" s="285">
        <v>0</v>
      </c>
      <c r="P697" s="286">
        <v>0</v>
      </c>
      <c r="Q697" s="287"/>
      <c r="R697" s="280"/>
    </row>
    <row r="698" spans="1:21" s="288" customFormat="1" ht="90" x14ac:dyDescent="0.35">
      <c r="A698" s="114" t="s">
        <v>6</v>
      </c>
      <c r="B698" s="114" t="s">
        <v>1917</v>
      </c>
      <c r="C698" s="114" t="s">
        <v>1918</v>
      </c>
      <c r="D698" s="131" t="s">
        <v>1919</v>
      </c>
      <c r="E698" s="115">
        <v>44544</v>
      </c>
      <c r="F698" s="116">
        <v>57440586</v>
      </c>
      <c r="G698" s="117" t="s">
        <v>973</v>
      </c>
      <c r="H698" s="118">
        <v>44742</v>
      </c>
      <c r="I698" s="117" t="s">
        <v>1</v>
      </c>
      <c r="J698" s="117" t="s">
        <v>451</v>
      </c>
      <c r="K698" s="329">
        <v>0.13927577270886476</v>
      </c>
      <c r="L698" s="261">
        <v>0</v>
      </c>
      <c r="M698" s="330">
        <f t="shared" si="68"/>
        <v>57440586</v>
      </c>
      <c r="N698" s="331" t="s">
        <v>2229</v>
      </c>
      <c r="O698" s="331">
        <v>0</v>
      </c>
      <c r="P698" s="332">
        <v>0</v>
      </c>
      <c r="Q698" s="287"/>
      <c r="R698" s="280"/>
    </row>
    <row r="699" spans="1:21" s="288" customFormat="1" ht="108" x14ac:dyDescent="0.35">
      <c r="A699" s="114" t="s">
        <v>6</v>
      </c>
      <c r="B699" s="114" t="s">
        <v>1920</v>
      </c>
      <c r="C699" s="114" t="s">
        <v>1921</v>
      </c>
      <c r="D699" s="131" t="s">
        <v>1922</v>
      </c>
      <c r="E699" s="115">
        <v>44543</v>
      </c>
      <c r="F699" s="116">
        <v>57440586</v>
      </c>
      <c r="G699" s="117" t="s">
        <v>973</v>
      </c>
      <c r="H699" s="118">
        <v>44742</v>
      </c>
      <c r="I699" s="117" t="s">
        <v>1</v>
      </c>
      <c r="J699" s="117" t="s">
        <v>451</v>
      </c>
      <c r="K699" s="329">
        <v>0.12070548862436745</v>
      </c>
      <c r="L699" s="261">
        <v>0</v>
      </c>
      <c r="M699" s="330">
        <f t="shared" si="68"/>
        <v>57440586</v>
      </c>
      <c r="N699" s="331" t="s">
        <v>2229</v>
      </c>
      <c r="O699" s="331">
        <v>0</v>
      </c>
      <c r="P699" s="332">
        <v>0</v>
      </c>
      <c r="Q699" s="287"/>
      <c r="R699" s="280"/>
    </row>
    <row r="700" spans="1:21" s="288" customFormat="1" ht="90" x14ac:dyDescent="0.35">
      <c r="A700" s="114" t="s">
        <v>6</v>
      </c>
      <c r="B700" s="114" t="s">
        <v>1923</v>
      </c>
      <c r="C700" s="114" t="s">
        <v>1924</v>
      </c>
      <c r="D700" s="131" t="s">
        <v>1925</v>
      </c>
      <c r="E700" s="115">
        <v>44539</v>
      </c>
      <c r="F700" s="116">
        <v>57440586</v>
      </c>
      <c r="G700" s="117" t="s">
        <v>973</v>
      </c>
      <c r="H700" s="118">
        <v>44742</v>
      </c>
      <c r="I700" s="117" t="s">
        <v>1</v>
      </c>
      <c r="J700" s="117" t="s">
        <v>451</v>
      </c>
      <c r="K700" s="329">
        <v>0.1067780429091002</v>
      </c>
      <c r="L700" s="261">
        <v>0</v>
      </c>
      <c r="M700" s="330">
        <f t="shared" si="68"/>
        <v>57440586</v>
      </c>
      <c r="N700" s="331" t="s">
        <v>2229</v>
      </c>
      <c r="O700" s="331">
        <v>0</v>
      </c>
      <c r="P700" s="332">
        <v>0</v>
      </c>
      <c r="Q700" s="287"/>
      <c r="R700" s="280"/>
    </row>
    <row r="701" spans="1:21" s="288" customFormat="1" ht="90" x14ac:dyDescent="0.35">
      <c r="A701" s="114" t="s">
        <v>6</v>
      </c>
      <c r="B701" s="114" t="s">
        <v>1926</v>
      </c>
      <c r="C701" s="114" t="s">
        <v>194</v>
      </c>
      <c r="D701" s="131" t="s">
        <v>1927</v>
      </c>
      <c r="E701" s="115">
        <v>44543</v>
      </c>
      <c r="F701" s="116">
        <v>57440586</v>
      </c>
      <c r="G701" s="117" t="s">
        <v>973</v>
      </c>
      <c r="H701" s="118">
        <v>44742</v>
      </c>
      <c r="I701" s="117" t="s">
        <v>1</v>
      </c>
      <c r="J701" s="117" t="s">
        <v>451</v>
      </c>
      <c r="K701" s="329">
        <v>8.356533827840823E-2</v>
      </c>
      <c r="L701" s="261">
        <v>0</v>
      </c>
      <c r="M701" s="330">
        <f t="shared" si="68"/>
        <v>57440586</v>
      </c>
      <c r="N701" s="331" t="s">
        <v>2229</v>
      </c>
      <c r="O701" s="331">
        <v>0</v>
      </c>
      <c r="P701" s="332">
        <v>0</v>
      </c>
      <c r="Q701" s="287"/>
      <c r="R701" s="280"/>
    </row>
    <row r="702" spans="1:21" s="288" customFormat="1" ht="90" x14ac:dyDescent="0.35">
      <c r="A702" s="135" t="s">
        <v>6</v>
      </c>
      <c r="B702" s="135" t="s">
        <v>1928</v>
      </c>
      <c r="C702" s="135" t="s">
        <v>738</v>
      </c>
      <c r="D702" s="132" t="s">
        <v>1929</v>
      </c>
      <c r="E702" s="2">
        <v>44536</v>
      </c>
      <c r="F702" s="119">
        <v>36278261</v>
      </c>
      <c r="G702" s="120" t="s">
        <v>973</v>
      </c>
      <c r="H702" s="121">
        <v>44742</v>
      </c>
      <c r="I702" s="120" t="s">
        <v>1</v>
      </c>
      <c r="J702" s="120" t="s">
        <v>121</v>
      </c>
      <c r="K702" s="333">
        <v>0.10677786476541035</v>
      </c>
      <c r="L702" s="262">
        <v>0</v>
      </c>
      <c r="M702" s="334">
        <f t="shared" si="68"/>
        <v>36278261</v>
      </c>
      <c r="N702" s="335" t="s">
        <v>2229</v>
      </c>
      <c r="O702" s="335">
        <v>0</v>
      </c>
      <c r="P702" s="336">
        <v>0</v>
      </c>
      <c r="Q702" s="287"/>
      <c r="R702" s="280"/>
    </row>
    <row r="703" spans="1:21" s="288" customFormat="1" ht="72" x14ac:dyDescent="0.35">
      <c r="A703" s="19" t="s">
        <v>6</v>
      </c>
      <c r="B703" s="19" t="s">
        <v>1930</v>
      </c>
      <c r="C703" s="19" t="s">
        <v>1931</v>
      </c>
      <c r="D703" s="130" t="s">
        <v>1932</v>
      </c>
      <c r="E703" s="20">
        <v>44531</v>
      </c>
      <c r="F703" s="111">
        <v>57440586</v>
      </c>
      <c r="G703" s="112" t="s">
        <v>973</v>
      </c>
      <c r="H703" s="113">
        <v>44742</v>
      </c>
      <c r="I703" s="112" t="s">
        <v>1</v>
      </c>
      <c r="J703" s="112" t="s">
        <v>463</v>
      </c>
      <c r="K703" s="289">
        <v>0.12070541234350736</v>
      </c>
      <c r="L703" s="238">
        <v>0</v>
      </c>
      <c r="M703" s="284">
        <f t="shared" si="68"/>
        <v>57440586</v>
      </c>
      <c r="N703" s="285" t="s">
        <v>2229</v>
      </c>
      <c r="O703" s="285">
        <v>0</v>
      </c>
      <c r="P703" s="286">
        <v>0</v>
      </c>
      <c r="Q703" s="287"/>
      <c r="R703" s="280"/>
    </row>
    <row r="704" spans="1:21" s="288" customFormat="1" ht="72" x14ac:dyDescent="0.35">
      <c r="A704" s="19" t="s">
        <v>6</v>
      </c>
      <c r="B704" s="19" t="s">
        <v>1933</v>
      </c>
      <c r="C704" s="19" t="s">
        <v>251</v>
      </c>
      <c r="D704" s="130" t="s">
        <v>250</v>
      </c>
      <c r="E704" s="113">
        <v>44533</v>
      </c>
      <c r="F704" s="111">
        <v>57440586</v>
      </c>
      <c r="G704" s="112" t="s">
        <v>973</v>
      </c>
      <c r="H704" s="113">
        <v>44742</v>
      </c>
      <c r="I704" s="112" t="s">
        <v>1</v>
      </c>
      <c r="J704" s="112" t="s">
        <v>45</v>
      </c>
      <c r="K704" s="289">
        <v>0.10677786476541035</v>
      </c>
      <c r="L704" s="238">
        <v>0</v>
      </c>
      <c r="M704" s="284">
        <f t="shared" si="68"/>
        <v>57440586</v>
      </c>
      <c r="N704" s="285" t="s">
        <v>2229</v>
      </c>
      <c r="O704" s="285">
        <v>0</v>
      </c>
      <c r="P704" s="286">
        <v>0</v>
      </c>
      <c r="Q704" s="287"/>
      <c r="R704" s="280"/>
    </row>
    <row r="705" spans="1:18" s="288" customFormat="1" ht="108" x14ac:dyDescent="0.35">
      <c r="A705" s="19" t="s">
        <v>6</v>
      </c>
      <c r="B705" s="19" t="s">
        <v>1934</v>
      </c>
      <c r="C705" s="19" t="s">
        <v>923</v>
      </c>
      <c r="D705" s="130" t="s">
        <v>1935</v>
      </c>
      <c r="E705" s="20">
        <v>44536</v>
      </c>
      <c r="F705" s="111">
        <v>32247332</v>
      </c>
      <c r="G705" s="112" t="s">
        <v>973</v>
      </c>
      <c r="H705" s="113">
        <v>44742</v>
      </c>
      <c r="I705" s="112" t="s">
        <v>1</v>
      </c>
      <c r="J705" s="112" t="s">
        <v>45</v>
      </c>
      <c r="K705" s="289">
        <v>0.12070541234350736</v>
      </c>
      <c r="L705" s="238">
        <v>0</v>
      </c>
      <c r="M705" s="284">
        <f t="shared" si="68"/>
        <v>32247332</v>
      </c>
      <c r="N705" s="285" t="s">
        <v>2229</v>
      </c>
      <c r="O705" s="285">
        <v>0</v>
      </c>
      <c r="P705" s="286">
        <v>0</v>
      </c>
      <c r="Q705" s="287"/>
      <c r="R705" s="280"/>
    </row>
    <row r="706" spans="1:18" s="288" customFormat="1" ht="90" x14ac:dyDescent="0.35">
      <c r="A706" s="135" t="s">
        <v>6</v>
      </c>
      <c r="B706" s="135" t="s">
        <v>1936</v>
      </c>
      <c r="C706" s="135" t="s">
        <v>1937</v>
      </c>
      <c r="D706" s="132" t="s">
        <v>1938</v>
      </c>
      <c r="E706" s="2">
        <v>44539</v>
      </c>
      <c r="F706" s="119">
        <v>12268333</v>
      </c>
      <c r="G706" s="120" t="s">
        <v>973</v>
      </c>
      <c r="H706" s="121">
        <v>44561</v>
      </c>
      <c r="I706" s="120" t="s">
        <v>1</v>
      </c>
      <c r="J706" s="120" t="s">
        <v>121</v>
      </c>
      <c r="K706" s="333">
        <v>0.12070512420647726</v>
      </c>
      <c r="L706" s="262">
        <v>0</v>
      </c>
      <c r="M706" s="334">
        <f t="shared" si="68"/>
        <v>12268333</v>
      </c>
      <c r="N706" s="335" t="s">
        <v>2229</v>
      </c>
      <c r="O706" s="335">
        <v>0</v>
      </c>
      <c r="P706" s="336">
        <v>0</v>
      </c>
      <c r="Q706" s="287"/>
      <c r="R706" s="280"/>
    </row>
    <row r="707" spans="1:18" s="288" customFormat="1" ht="54" x14ac:dyDescent="0.35">
      <c r="A707" s="134" t="s">
        <v>6</v>
      </c>
      <c r="B707" s="134" t="s">
        <v>1939</v>
      </c>
      <c r="C707" s="134" t="s">
        <v>131</v>
      </c>
      <c r="D707" s="128" t="s">
        <v>1940</v>
      </c>
      <c r="E707" s="103">
        <v>44533</v>
      </c>
      <c r="F707" s="122">
        <v>50386473</v>
      </c>
      <c r="G707" s="102" t="s">
        <v>973</v>
      </c>
      <c r="H707" s="103">
        <v>44742</v>
      </c>
      <c r="I707" s="102" t="s">
        <v>1</v>
      </c>
      <c r="J707" s="102" t="s">
        <v>30</v>
      </c>
      <c r="K707" s="337">
        <v>0.12070546265095228</v>
      </c>
      <c r="L707" s="263">
        <v>0</v>
      </c>
      <c r="M707" s="338">
        <f t="shared" si="68"/>
        <v>50386473</v>
      </c>
      <c r="N707" s="339" t="s">
        <v>2229</v>
      </c>
      <c r="O707" s="339">
        <v>0</v>
      </c>
      <c r="P707" s="340">
        <v>0</v>
      </c>
      <c r="Q707" s="287"/>
      <c r="R707" s="280"/>
    </row>
    <row r="708" spans="1:18" s="288" customFormat="1" ht="54" x14ac:dyDescent="0.35">
      <c r="A708" s="134" t="s">
        <v>6</v>
      </c>
      <c r="B708" s="134" t="s">
        <v>1941</v>
      </c>
      <c r="C708" s="134" t="s">
        <v>73</v>
      </c>
      <c r="D708" s="128" t="s">
        <v>1940</v>
      </c>
      <c r="E708" s="16">
        <v>44533</v>
      </c>
      <c r="F708" s="122">
        <v>50386473</v>
      </c>
      <c r="G708" s="102" t="s">
        <v>973</v>
      </c>
      <c r="H708" s="103">
        <v>44742</v>
      </c>
      <c r="I708" s="102" t="s">
        <v>1</v>
      </c>
      <c r="J708" s="102" t="s">
        <v>30</v>
      </c>
      <c r="K708" s="337">
        <v>0.12070546265095228</v>
      </c>
      <c r="L708" s="263">
        <v>0</v>
      </c>
      <c r="M708" s="338">
        <f t="shared" si="68"/>
        <v>50386473</v>
      </c>
      <c r="N708" s="339" t="s">
        <v>2229</v>
      </c>
      <c r="O708" s="339">
        <v>0</v>
      </c>
      <c r="P708" s="340">
        <v>0</v>
      </c>
      <c r="Q708" s="287"/>
      <c r="R708" s="280"/>
    </row>
    <row r="709" spans="1:18" s="288" customFormat="1" ht="54" x14ac:dyDescent="0.35">
      <c r="A709" s="134" t="s">
        <v>6</v>
      </c>
      <c r="B709" s="134" t="s">
        <v>1942</v>
      </c>
      <c r="C709" s="134" t="s">
        <v>1943</v>
      </c>
      <c r="D709" s="128" t="s">
        <v>1940</v>
      </c>
      <c r="E709" s="103">
        <v>44533</v>
      </c>
      <c r="F709" s="122">
        <v>50386473</v>
      </c>
      <c r="G709" s="102" t="s">
        <v>973</v>
      </c>
      <c r="H709" s="103">
        <v>44742</v>
      </c>
      <c r="I709" s="102" t="s">
        <v>1</v>
      </c>
      <c r="J709" s="102" t="s">
        <v>30</v>
      </c>
      <c r="K709" s="337">
        <v>5.1067695736941351E-2</v>
      </c>
      <c r="L709" s="263">
        <v>0</v>
      </c>
      <c r="M709" s="338">
        <f t="shared" si="68"/>
        <v>50386473</v>
      </c>
      <c r="N709" s="339" t="s">
        <v>2229</v>
      </c>
      <c r="O709" s="339">
        <v>0</v>
      </c>
      <c r="P709" s="340">
        <v>0</v>
      </c>
      <c r="Q709" s="287"/>
      <c r="R709" s="280"/>
    </row>
    <row r="710" spans="1:18" s="288" customFormat="1" ht="54" x14ac:dyDescent="0.35">
      <c r="A710" s="134" t="s">
        <v>6</v>
      </c>
      <c r="B710" s="134" t="s">
        <v>1944</v>
      </c>
      <c r="C710" s="134" t="s">
        <v>630</v>
      </c>
      <c r="D710" s="128" t="s">
        <v>1940</v>
      </c>
      <c r="E710" s="16">
        <v>44533</v>
      </c>
      <c r="F710" s="122">
        <v>50386473</v>
      </c>
      <c r="G710" s="102" t="s">
        <v>973</v>
      </c>
      <c r="H710" s="103">
        <v>44742</v>
      </c>
      <c r="I710" s="102" t="s">
        <v>1</v>
      </c>
      <c r="J710" s="102" t="s">
        <v>30</v>
      </c>
      <c r="K710" s="337">
        <v>0.1067779092681501</v>
      </c>
      <c r="L710" s="263">
        <v>0</v>
      </c>
      <c r="M710" s="338">
        <f t="shared" ref="M710:M773" si="70">+F710-L710</f>
        <v>50386473</v>
      </c>
      <c r="N710" s="339" t="s">
        <v>2229</v>
      </c>
      <c r="O710" s="339">
        <v>0</v>
      </c>
      <c r="P710" s="340">
        <v>0</v>
      </c>
      <c r="Q710" s="287"/>
      <c r="R710" s="280"/>
    </row>
    <row r="711" spans="1:18" s="288" customFormat="1" ht="72" x14ac:dyDescent="0.35">
      <c r="A711" s="134" t="s">
        <v>6</v>
      </c>
      <c r="B711" s="134" t="s">
        <v>1945</v>
      </c>
      <c r="C711" s="134" t="s">
        <v>1946</v>
      </c>
      <c r="D711" s="128" t="s">
        <v>1947</v>
      </c>
      <c r="E711" s="16">
        <v>44533</v>
      </c>
      <c r="F711" s="122">
        <v>36278261</v>
      </c>
      <c r="G711" s="102" t="s">
        <v>973</v>
      </c>
      <c r="H711" s="103">
        <v>44742</v>
      </c>
      <c r="I711" s="102" t="s">
        <v>1</v>
      </c>
      <c r="J711" s="102" t="s">
        <v>30</v>
      </c>
      <c r="K711" s="337">
        <v>0.1067779092681501</v>
      </c>
      <c r="L711" s="263">
        <v>0</v>
      </c>
      <c r="M711" s="338">
        <f t="shared" si="70"/>
        <v>36278261</v>
      </c>
      <c r="N711" s="339" t="s">
        <v>2229</v>
      </c>
      <c r="O711" s="339">
        <v>0</v>
      </c>
      <c r="P711" s="340">
        <v>0</v>
      </c>
      <c r="Q711" s="287"/>
      <c r="R711" s="280"/>
    </row>
    <row r="712" spans="1:18" s="288" customFormat="1" ht="36" x14ac:dyDescent="0.35">
      <c r="A712" s="134" t="s">
        <v>6</v>
      </c>
      <c r="B712" s="134" t="s">
        <v>1948</v>
      </c>
      <c r="C712" s="134" t="s">
        <v>134</v>
      </c>
      <c r="D712" s="128" t="s">
        <v>1949</v>
      </c>
      <c r="E712" s="103">
        <v>44533</v>
      </c>
      <c r="F712" s="122">
        <v>25193226</v>
      </c>
      <c r="G712" s="102" t="s">
        <v>973</v>
      </c>
      <c r="H712" s="103">
        <v>44742</v>
      </c>
      <c r="I712" s="102" t="s">
        <v>1</v>
      </c>
      <c r="J712" s="102" t="s">
        <v>30</v>
      </c>
      <c r="K712" s="337">
        <v>0.11606294485668489</v>
      </c>
      <c r="L712" s="263">
        <v>0</v>
      </c>
      <c r="M712" s="338">
        <f t="shared" si="70"/>
        <v>25193226</v>
      </c>
      <c r="N712" s="339" t="s">
        <v>2229</v>
      </c>
      <c r="O712" s="339">
        <v>0</v>
      </c>
      <c r="P712" s="340">
        <v>0</v>
      </c>
      <c r="Q712" s="287"/>
      <c r="R712" s="280"/>
    </row>
    <row r="713" spans="1:18" s="288" customFormat="1" ht="54" x14ac:dyDescent="0.35">
      <c r="A713" s="134" t="s">
        <v>6</v>
      </c>
      <c r="B713" s="134" t="s">
        <v>1950</v>
      </c>
      <c r="C713" s="134" t="s">
        <v>129</v>
      </c>
      <c r="D713" s="128" t="s">
        <v>1951</v>
      </c>
      <c r="E713" s="103">
        <v>44533</v>
      </c>
      <c r="F713" s="122">
        <v>25193226</v>
      </c>
      <c r="G713" s="102" t="s">
        <v>973</v>
      </c>
      <c r="H713" s="103">
        <v>44742</v>
      </c>
      <c r="I713" s="102" t="s">
        <v>1</v>
      </c>
      <c r="J713" s="102" t="s">
        <v>30</v>
      </c>
      <c r="K713" s="337">
        <v>0.1067779092681501</v>
      </c>
      <c r="L713" s="263">
        <v>0</v>
      </c>
      <c r="M713" s="338">
        <f t="shared" si="70"/>
        <v>25193226</v>
      </c>
      <c r="N713" s="339" t="s">
        <v>2229</v>
      </c>
      <c r="O713" s="339">
        <v>0</v>
      </c>
      <c r="P713" s="340">
        <v>0</v>
      </c>
      <c r="Q713" s="287"/>
      <c r="R713" s="280"/>
    </row>
    <row r="714" spans="1:18" s="288" customFormat="1" ht="54" x14ac:dyDescent="0.35">
      <c r="A714" s="134" t="s">
        <v>6</v>
      </c>
      <c r="B714" s="134" t="s">
        <v>1952</v>
      </c>
      <c r="C714" s="134" t="s">
        <v>1953</v>
      </c>
      <c r="D714" s="128" t="s">
        <v>1954</v>
      </c>
      <c r="E714" s="16">
        <v>44550</v>
      </c>
      <c r="F714" s="122">
        <v>25193226</v>
      </c>
      <c r="G714" s="102" t="s">
        <v>973</v>
      </c>
      <c r="H714" s="103">
        <v>44742</v>
      </c>
      <c r="I714" s="102" t="s">
        <v>1</v>
      </c>
      <c r="J714" s="102" t="s">
        <v>30</v>
      </c>
      <c r="K714" s="337">
        <v>0.1021353914738827</v>
      </c>
      <c r="L714" s="263">
        <v>0</v>
      </c>
      <c r="M714" s="338">
        <f t="shared" si="70"/>
        <v>25193226</v>
      </c>
      <c r="N714" s="339" t="s">
        <v>2229</v>
      </c>
      <c r="O714" s="339">
        <v>0</v>
      </c>
      <c r="P714" s="340">
        <v>0</v>
      </c>
      <c r="Q714" s="287"/>
      <c r="R714" s="280"/>
    </row>
    <row r="715" spans="1:18" s="288" customFormat="1" ht="54" x14ac:dyDescent="0.35">
      <c r="A715" s="19" t="s">
        <v>6</v>
      </c>
      <c r="B715" s="19" t="s">
        <v>1955</v>
      </c>
      <c r="C715" s="19" t="s">
        <v>1285</v>
      </c>
      <c r="D715" s="130" t="s">
        <v>1956</v>
      </c>
      <c r="E715" s="20">
        <v>44539</v>
      </c>
      <c r="F715" s="111">
        <v>25193226</v>
      </c>
      <c r="G715" s="112" t="s">
        <v>973</v>
      </c>
      <c r="H715" s="113">
        <v>44742</v>
      </c>
      <c r="I715" s="112" t="s">
        <v>1</v>
      </c>
      <c r="J715" s="112" t="s">
        <v>63</v>
      </c>
      <c r="K715" s="289">
        <v>0.1021353914738827</v>
      </c>
      <c r="L715" s="238">
        <v>0</v>
      </c>
      <c r="M715" s="284">
        <f t="shared" si="70"/>
        <v>25193226</v>
      </c>
      <c r="N715" s="285" t="s">
        <v>2229</v>
      </c>
      <c r="O715" s="285">
        <v>0</v>
      </c>
      <c r="P715" s="286">
        <v>0</v>
      </c>
      <c r="Q715" s="287"/>
      <c r="R715" s="280"/>
    </row>
    <row r="716" spans="1:18" s="288" customFormat="1" ht="54" x14ac:dyDescent="0.35">
      <c r="A716" s="19" t="s">
        <v>6</v>
      </c>
      <c r="B716" s="19" t="s">
        <v>1957</v>
      </c>
      <c r="C716" s="19" t="s">
        <v>276</v>
      </c>
      <c r="D716" s="130" t="s">
        <v>1956</v>
      </c>
      <c r="E716" s="20">
        <v>44536</v>
      </c>
      <c r="F716" s="111">
        <v>25193226</v>
      </c>
      <c r="G716" s="112" t="s">
        <v>973</v>
      </c>
      <c r="H716" s="113">
        <v>44742</v>
      </c>
      <c r="I716" s="112" t="s">
        <v>1</v>
      </c>
      <c r="J716" s="112" t="s">
        <v>63</v>
      </c>
      <c r="K716" s="289">
        <v>8.8207838091080515E-2</v>
      </c>
      <c r="L716" s="238">
        <v>0</v>
      </c>
      <c r="M716" s="284">
        <f t="shared" si="70"/>
        <v>25193226</v>
      </c>
      <c r="N716" s="285" t="s">
        <v>2229</v>
      </c>
      <c r="O716" s="285">
        <v>0</v>
      </c>
      <c r="P716" s="286">
        <v>0</v>
      </c>
      <c r="Q716" s="287"/>
      <c r="R716" s="280"/>
    </row>
    <row r="717" spans="1:18" s="288" customFormat="1" ht="54" x14ac:dyDescent="0.35">
      <c r="A717" s="19" t="s">
        <v>6</v>
      </c>
      <c r="B717" s="19" t="s">
        <v>1958</v>
      </c>
      <c r="C717" s="19" t="s">
        <v>1959</v>
      </c>
      <c r="D717" s="130" t="s">
        <v>1956</v>
      </c>
      <c r="E717" s="20">
        <v>44536</v>
      </c>
      <c r="F717" s="111">
        <v>25193226</v>
      </c>
      <c r="G717" s="112" t="s">
        <v>973</v>
      </c>
      <c r="H717" s="113">
        <v>44742</v>
      </c>
      <c r="I717" s="112" t="s">
        <v>1</v>
      </c>
      <c r="J717" s="112" t="s">
        <v>63</v>
      </c>
      <c r="K717" s="289">
        <v>0.1067779092681501</v>
      </c>
      <c r="L717" s="238">
        <v>0</v>
      </c>
      <c r="M717" s="284">
        <f t="shared" si="70"/>
        <v>25193226</v>
      </c>
      <c r="N717" s="285" t="s">
        <v>2229</v>
      </c>
      <c r="O717" s="285">
        <v>0</v>
      </c>
      <c r="P717" s="286">
        <v>0</v>
      </c>
      <c r="Q717" s="287"/>
      <c r="R717" s="280"/>
    </row>
    <row r="718" spans="1:18" s="288" customFormat="1" ht="54" x14ac:dyDescent="0.35">
      <c r="A718" s="19" t="s">
        <v>6</v>
      </c>
      <c r="B718" s="19" t="s">
        <v>1960</v>
      </c>
      <c r="C718" s="19" t="s">
        <v>1961</v>
      </c>
      <c r="D718" s="130" t="s">
        <v>1956</v>
      </c>
      <c r="E718" s="20">
        <v>44537</v>
      </c>
      <c r="F718" s="111">
        <v>25193226</v>
      </c>
      <c r="G718" s="112" t="s">
        <v>973</v>
      </c>
      <c r="H718" s="113">
        <v>44742</v>
      </c>
      <c r="I718" s="112" t="s">
        <v>1</v>
      </c>
      <c r="J718" s="112" t="s">
        <v>63</v>
      </c>
      <c r="K718" s="289">
        <v>0.1067779092681501</v>
      </c>
      <c r="L718" s="238">
        <v>0</v>
      </c>
      <c r="M718" s="284">
        <f t="shared" si="70"/>
        <v>25193226</v>
      </c>
      <c r="N718" s="285" t="s">
        <v>2229</v>
      </c>
      <c r="O718" s="285">
        <v>0</v>
      </c>
      <c r="P718" s="286">
        <v>0</v>
      </c>
      <c r="Q718" s="287"/>
      <c r="R718" s="280"/>
    </row>
    <row r="719" spans="1:18" s="288" customFormat="1" ht="54" x14ac:dyDescent="0.35">
      <c r="A719" s="19" t="s">
        <v>6</v>
      </c>
      <c r="B719" s="19" t="s">
        <v>1962</v>
      </c>
      <c r="C719" s="19" t="s">
        <v>280</v>
      </c>
      <c r="D719" s="130" t="s">
        <v>1956</v>
      </c>
      <c r="E719" s="20">
        <v>44537</v>
      </c>
      <c r="F719" s="111">
        <v>25193226</v>
      </c>
      <c r="G719" s="112" t="s">
        <v>973</v>
      </c>
      <c r="H719" s="113">
        <v>44742</v>
      </c>
      <c r="I719" s="112" t="s">
        <v>1</v>
      </c>
      <c r="J719" s="112" t="s">
        <v>63</v>
      </c>
      <c r="K719" s="289">
        <v>0.11606294485668489</v>
      </c>
      <c r="L719" s="238">
        <v>0</v>
      </c>
      <c r="M719" s="284">
        <f t="shared" si="70"/>
        <v>25193226</v>
      </c>
      <c r="N719" s="285" t="s">
        <v>2229</v>
      </c>
      <c r="O719" s="285">
        <v>0</v>
      </c>
      <c r="P719" s="286">
        <v>0</v>
      </c>
      <c r="Q719" s="287"/>
      <c r="R719" s="280"/>
    </row>
    <row r="720" spans="1:18" s="288" customFormat="1" ht="54" x14ac:dyDescent="0.35">
      <c r="A720" s="19" t="s">
        <v>6</v>
      </c>
      <c r="B720" s="19" t="s">
        <v>1963</v>
      </c>
      <c r="C720" s="19" t="s">
        <v>1284</v>
      </c>
      <c r="D720" s="130" t="s">
        <v>1956</v>
      </c>
      <c r="E720" s="20">
        <v>44537</v>
      </c>
      <c r="F720" s="111">
        <v>25193226</v>
      </c>
      <c r="G720" s="112" t="s">
        <v>973</v>
      </c>
      <c r="H720" s="113">
        <v>44742</v>
      </c>
      <c r="I720" s="112" t="s">
        <v>1</v>
      </c>
      <c r="J720" s="112" t="s">
        <v>63</v>
      </c>
      <c r="K720" s="289">
        <v>8.3565320296813114E-2</v>
      </c>
      <c r="L720" s="238">
        <v>0</v>
      </c>
      <c r="M720" s="284">
        <f t="shared" si="70"/>
        <v>25193226</v>
      </c>
      <c r="N720" s="285" t="s">
        <v>2229</v>
      </c>
      <c r="O720" s="285">
        <v>0</v>
      </c>
      <c r="P720" s="286">
        <v>0</v>
      </c>
      <c r="Q720" s="287"/>
      <c r="R720" s="280"/>
    </row>
    <row r="721" spans="1:18" s="288" customFormat="1" ht="54" x14ac:dyDescent="0.35">
      <c r="A721" s="19" t="s">
        <v>6</v>
      </c>
      <c r="B721" s="19" t="s">
        <v>1964</v>
      </c>
      <c r="C721" s="19" t="s">
        <v>1965</v>
      </c>
      <c r="D721" s="130" t="s">
        <v>1956</v>
      </c>
      <c r="E721" s="20">
        <v>44543</v>
      </c>
      <c r="F721" s="111">
        <v>25193226</v>
      </c>
      <c r="G721" s="112" t="s">
        <v>973</v>
      </c>
      <c r="H721" s="113">
        <v>44742</v>
      </c>
      <c r="I721" s="112" t="s">
        <v>1</v>
      </c>
      <c r="J721" s="112" t="s">
        <v>63</v>
      </c>
      <c r="K721" s="289">
        <v>0.1067779092681501</v>
      </c>
      <c r="L721" s="238">
        <v>0</v>
      </c>
      <c r="M721" s="284">
        <f t="shared" si="70"/>
        <v>25193226</v>
      </c>
      <c r="N721" s="285" t="s">
        <v>2229</v>
      </c>
      <c r="O721" s="285">
        <v>0</v>
      </c>
      <c r="P721" s="286">
        <v>0</v>
      </c>
      <c r="Q721" s="287"/>
      <c r="R721" s="280"/>
    </row>
    <row r="722" spans="1:18" s="288" customFormat="1" ht="54" x14ac:dyDescent="0.35">
      <c r="A722" s="19" t="s">
        <v>6</v>
      </c>
      <c r="B722" s="19" t="s">
        <v>1966</v>
      </c>
      <c r="C722" s="19" t="s">
        <v>1967</v>
      </c>
      <c r="D722" s="130" t="s">
        <v>1956</v>
      </c>
      <c r="E722" s="20">
        <v>44537</v>
      </c>
      <c r="F722" s="111">
        <v>25193226</v>
      </c>
      <c r="G722" s="112" t="s">
        <v>973</v>
      </c>
      <c r="H722" s="113">
        <v>44742</v>
      </c>
      <c r="I722" s="112" t="s">
        <v>1</v>
      </c>
      <c r="J722" s="112" t="s">
        <v>63</v>
      </c>
      <c r="K722" s="289">
        <v>0.11606294485668489</v>
      </c>
      <c r="L722" s="238">
        <v>0</v>
      </c>
      <c r="M722" s="284">
        <f t="shared" si="70"/>
        <v>25193226</v>
      </c>
      <c r="N722" s="285" t="s">
        <v>2229</v>
      </c>
      <c r="O722" s="285">
        <v>0</v>
      </c>
      <c r="P722" s="286">
        <v>0</v>
      </c>
      <c r="Q722" s="287"/>
      <c r="R722" s="280"/>
    </row>
    <row r="723" spans="1:18" s="288" customFormat="1" ht="54" x14ac:dyDescent="0.35">
      <c r="A723" s="19" t="s">
        <v>6</v>
      </c>
      <c r="B723" s="19" t="s">
        <v>1968</v>
      </c>
      <c r="C723" s="19" t="s">
        <v>304</v>
      </c>
      <c r="D723" s="130" t="s">
        <v>1956</v>
      </c>
      <c r="E723" s="20">
        <v>44536</v>
      </c>
      <c r="F723" s="111">
        <v>25193226</v>
      </c>
      <c r="G723" s="112" t="s">
        <v>973</v>
      </c>
      <c r="H723" s="113">
        <v>44742</v>
      </c>
      <c r="I723" s="112" t="s">
        <v>1</v>
      </c>
      <c r="J723" s="112" t="s">
        <v>63</v>
      </c>
      <c r="K723" s="289">
        <v>0.1021353914738827</v>
      </c>
      <c r="L723" s="238">
        <v>0</v>
      </c>
      <c r="M723" s="284">
        <f t="shared" si="70"/>
        <v>25193226</v>
      </c>
      <c r="N723" s="285" t="s">
        <v>2229</v>
      </c>
      <c r="O723" s="285">
        <v>0</v>
      </c>
      <c r="P723" s="286">
        <v>0</v>
      </c>
      <c r="Q723" s="287"/>
      <c r="R723" s="280"/>
    </row>
    <row r="724" spans="1:18" s="288" customFormat="1" ht="54" x14ac:dyDescent="0.35">
      <c r="A724" s="19" t="s">
        <v>6</v>
      </c>
      <c r="B724" s="19" t="s">
        <v>1969</v>
      </c>
      <c r="C724" s="19" t="s">
        <v>1970</v>
      </c>
      <c r="D724" s="130" t="s">
        <v>1956</v>
      </c>
      <c r="E724" s="20">
        <v>44536</v>
      </c>
      <c r="F724" s="111">
        <v>25193226</v>
      </c>
      <c r="G724" s="112" t="s">
        <v>973</v>
      </c>
      <c r="H724" s="113">
        <v>44742</v>
      </c>
      <c r="I724" s="112" t="s">
        <v>1</v>
      </c>
      <c r="J724" s="112" t="s">
        <v>63</v>
      </c>
      <c r="K724" s="289">
        <v>0.1067779092681501</v>
      </c>
      <c r="L724" s="238">
        <v>0</v>
      </c>
      <c r="M724" s="284">
        <f t="shared" si="70"/>
        <v>25193226</v>
      </c>
      <c r="N724" s="285" t="s">
        <v>2229</v>
      </c>
      <c r="O724" s="285">
        <v>0</v>
      </c>
      <c r="P724" s="286">
        <v>0</v>
      </c>
      <c r="Q724" s="287"/>
      <c r="R724" s="280"/>
    </row>
    <row r="725" spans="1:18" s="288" customFormat="1" ht="54" x14ac:dyDescent="0.35">
      <c r="A725" s="19" t="s">
        <v>6</v>
      </c>
      <c r="B725" s="19" t="s">
        <v>1971</v>
      </c>
      <c r="C725" s="19" t="s">
        <v>300</v>
      </c>
      <c r="D725" s="130" t="s">
        <v>1956</v>
      </c>
      <c r="E725" s="20">
        <v>44537</v>
      </c>
      <c r="F725" s="111">
        <v>25193226</v>
      </c>
      <c r="G725" s="112" t="s">
        <v>973</v>
      </c>
      <c r="H725" s="113">
        <v>44742</v>
      </c>
      <c r="I725" s="112" t="s">
        <v>1</v>
      </c>
      <c r="J725" s="112" t="s">
        <v>63</v>
      </c>
      <c r="K725" s="289">
        <v>0.1021353914738827</v>
      </c>
      <c r="L725" s="238">
        <v>0</v>
      </c>
      <c r="M725" s="284">
        <f t="shared" si="70"/>
        <v>25193226</v>
      </c>
      <c r="N725" s="285" t="s">
        <v>2229</v>
      </c>
      <c r="O725" s="285">
        <v>0</v>
      </c>
      <c r="P725" s="286">
        <v>0</v>
      </c>
      <c r="Q725" s="287"/>
      <c r="R725" s="280"/>
    </row>
    <row r="726" spans="1:18" s="288" customFormat="1" ht="54" x14ac:dyDescent="0.35">
      <c r="A726" s="19" t="s">
        <v>6</v>
      </c>
      <c r="B726" s="19" t="s">
        <v>1972</v>
      </c>
      <c r="C726" s="19" t="s">
        <v>298</v>
      </c>
      <c r="D726" s="130" t="s">
        <v>1956</v>
      </c>
      <c r="E726" s="20">
        <v>44536</v>
      </c>
      <c r="F726" s="111">
        <v>25193226</v>
      </c>
      <c r="G726" s="112" t="s">
        <v>973</v>
      </c>
      <c r="H726" s="113">
        <v>44742</v>
      </c>
      <c r="I726" s="112" t="s">
        <v>1</v>
      </c>
      <c r="J726" s="112" t="s">
        <v>63</v>
      </c>
      <c r="K726" s="289">
        <v>0.1067779092681501</v>
      </c>
      <c r="L726" s="238">
        <v>0</v>
      </c>
      <c r="M726" s="284">
        <f t="shared" si="70"/>
        <v>25193226</v>
      </c>
      <c r="N726" s="285" t="s">
        <v>2229</v>
      </c>
      <c r="O726" s="285">
        <v>0</v>
      </c>
      <c r="P726" s="286">
        <v>0</v>
      </c>
      <c r="Q726" s="287"/>
      <c r="R726" s="280"/>
    </row>
    <row r="727" spans="1:18" s="288" customFormat="1" ht="54" x14ac:dyDescent="0.35">
      <c r="A727" s="19" t="s">
        <v>6</v>
      </c>
      <c r="B727" s="19" t="s">
        <v>1973</v>
      </c>
      <c r="C727" s="19" t="s">
        <v>1974</v>
      </c>
      <c r="D727" s="130" t="s">
        <v>1956</v>
      </c>
      <c r="E727" s="113">
        <v>44536</v>
      </c>
      <c r="F727" s="111">
        <v>25193226</v>
      </c>
      <c r="G727" s="112" t="s">
        <v>973</v>
      </c>
      <c r="H727" s="113">
        <v>44742</v>
      </c>
      <c r="I727" s="112" t="s">
        <v>1</v>
      </c>
      <c r="J727" s="112" t="s">
        <v>63</v>
      </c>
      <c r="K727" s="289">
        <v>0.1067779092681501</v>
      </c>
      <c r="L727" s="238">
        <v>0</v>
      </c>
      <c r="M727" s="284">
        <f t="shared" si="70"/>
        <v>25193226</v>
      </c>
      <c r="N727" s="285" t="s">
        <v>2229</v>
      </c>
      <c r="O727" s="285">
        <v>0</v>
      </c>
      <c r="P727" s="286">
        <v>0</v>
      </c>
      <c r="Q727" s="287"/>
      <c r="R727" s="280"/>
    </row>
    <row r="728" spans="1:18" s="288" customFormat="1" ht="54" x14ac:dyDescent="0.35">
      <c r="A728" s="19" t="s">
        <v>6</v>
      </c>
      <c r="B728" s="19" t="s">
        <v>1975</v>
      </c>
      <c r="C728" s="19" t="s">
        <v>1976</v>
      </c>
      <c r="D728" s="130" t="s">
        <v>1956</v>
      </c>
      <c r="E728" s="20">
        <v>44537</v>
      </c>
      <c r="F728" s="111">
        <v>25193226</v>
      </c>
      <c r="G728" s="112" t="s">
        <v>973</v>
      </c>
      <c r="H728" s="113">
        <v>44742</v>
      </c>
      <c r="I728" s="112" t="s">
        <v>1</v>
      </c>
      <c r="J728" s="112" t="s">
        <v>63</v>
      </c>
      <c r="K728" s="289">
        <v>0.12070541234350736</v>
      </c>
      <c r="L728" s="238">
        <v>0</v>
      </c>
      <c r="M728" s="284">
        <f t="shared" si="70"/>
        <v>25193226</v>
      </c>
      <c r="N728" s="285" t="s">
        <v>2229</v>
      </c>
      <c r="O728" s="285">
        <v>0</v>
      </c>
      <c r="P728" s="286">
        <v>0</v>
      </c>
      <c r="Q728" s="287"/>
      <c r="R728" s="280"/>
    </row>
    <row r="729" spans="1:18" s="288" customFormat="1" ht="54" x14ac:dyDescent="0.35">
      <c r="A729" s="19" t="s">
        <v>6</v>
      </c>
      <c r="B729" s="19" t="s">
        <v>1977</v>
      </c>
      <c r="C729" s="19" t="s">
        <v>288</v>
      </c>
      <c r="D729" s="130" t="s">
        <v>1956</v>
      </c>
      <c r="E729" s="113">
        <v>44536</v>
      </c>
      <c r="F729" s="111">
        <v>25193226</v>
      </c>
      <c r="G729" s="112" t="s">
        <v>973</v>
      </c>
      <c r="H729" s="113">
        <v>44742</v>
      </c>
      <c r="I729" s="112" t="s">
        <v>1</v>
      </c>
      <c r="J729" s="112" t="s">
        <v>63</v>
      </c>
      <c r="K729" s="289">
        <v>0.1392757734799179</v>
      </c>
      <c r="L729" s="238">
        <v>0</v>
      </c>
      <c r="M729" s="284">
        <f t="shared" si="70"/>
        <v>25193226</v>
      </c>
      <c r="N729" s="285" t="s">
        <v>2229</v>
      </c>
      <c r="O729" s="285">
        <v>0</v>
      </c>
      <c r="P729" s="286">
        <v>0</v>
      </c>
      <c r="Q729" s="287"/>
      <c r="R729" s="280"/>
    </row>
    <row r="730" spans="1:18" s="288" customFormat="1" ht="54" x14ac:dyDescent="0.35">
      <c r="A730" s="19" t="s">
        <v>6</v>
      </c>
      <c r="B730" s="19" t="s">
        <v>1978</v>
      </c>
      <c r="C730" s="19" t="s">
        <v>1979</v>
      </c>
      <c r="D730" s="130" t="s">
        <v>1956</v>
      </c>
      <c r="E730" s="20">
        <v>44537</v>
      </c>
      <c r="F730" s="111">
        <v>25193226</v>
      </c>
      <c r="G730" s="112" t="s">
        <v>973</v>
      </c>
      <c r="H730" s="113">
        <v>44742</v>
      </c>
      <c r="I730" s="112" t="s">
        <v>1</v>
      </c>
      <c r="J730" s="112" t="s">
        <v>63</v>
      </c>
      <c r="K730" s="289">
        <v>8.8207857071653129E-2</v>
      </c>
      <c r="L730" s="238">
        <v>0</v>
      </c>
      <c r="M730" s="284">
        <f t="shared" si="70"/>
        <v>25193226</v>
      </c>
      <c r="N730" s="285" t="s">
        <v>2229</v>
      </c>
      <c r="O730" s="285">
        <v>0</v>
      </c>
      <c r="P730" s="286">
        <v>0</v>
      </c>
      <c r="Q730" s="287"/>
      <c r="R730" s="280"/>
    </row>
    <row r="731" spans="1:18" s="288" customFormat="1" ht="54" x14ac:dyDescent="0.35">
      <c r="A731" s="19" t="s">
        <v>6</v>
      </c>
      <c r="B731" s="19" t="s">
        <v>1980</v>
      </c>
      <c r="C731" s="19" t="s">
        <v>284</v>
      </c>
      <c r="D731" s="130" t="s">
        <v>1956</v>
      </c>
      <c r="E731" s="20">
        <v>44537</v>
      </c>
      <c r="F731" s="111">
        <v>25193226</v>
      </c>
      <c r="G731" s="112" t="s">
        <v>973</v>
      </c>
      <c r="H731" s="113">
        <v>44742</v>
      </c>
      <c r="I731" s="112" t="s">
        <v>1</v>
      </c>
      <c r="J731" s="112" t="s">
        <v>63</v>
      </c>
      <c r="K731" s="289">
        <v>0.11606296983112255</v>
      </c>
      <c r="L731" s="238">
        <v>0</v>
      </c>
      <c r="M731" s="284">
        <f t="shared" si="70"/>
        <v>25193226</v>
      </c>
      <c r="N731" s="285" t="s">
        <v>2229</v>
      </c>
      <c r="O731" s="285">
        <v>0</v>
      </c>
      <c r="P731" s="286">
        <v>0</v>
      </c>
      <c r="Q731" s="287"/>
      <c r="R731" s="280"/>
    </row>
    <row r="732" spans="1:18" s="288" customFormat="1" ht="54" x14ac:dyDescent="0.35">
      <c r="A732" s="19" t="s">
        <v>6</v>
      </c>
      <c r="B732" s="19" t="s">
        <v>1981</v>
      </c>
      <c r="C732" s="19" t="s">
        <v>282</v>
      </c>
      <c r="D732" s="130" t="s">
        <v>1956</v>
      </c>
      <c r="E732" s="20">
        <v>44536</v>
      </c>
      <c r="F732" s="111">
        <v>25193226</v>
      </c>
      <c r="G732" s="112" t="s">
        <v>973</v>
      </c>
      <c r="H732" s="113">
        <v>44742</v>
      </c>
      <c r="I732" s="112" t="s">
        <v>1</v>
      </c>
      <c r="J732" s="112" t="s">
        <v>63</v>
      </c>
      <c r="K732" s="289">
        <v>0.11606296983112255</v>
      </c>
      <c r="L732" s="238">
        <v>0</v>
      </c>
      <c r="M732" s="284">
        <f t="shared" si="70"/>
        <v>25193226</v>
      </c>
      <c r="N732" s="285" t="s">
        <v>2229</v>
      </c>
      <c r="O732" s="285">
        <v>0</v>
      </c>
      <c r="P732" s="286">
        <v>0</v>
      </c>
      <c r="Q732" s="287"/>
      <c r="R732" s="280"/>
    </row>
    <row r="733" spans="1:18" s="288" customFormat="1" ht="18" x14ac:dyDescent="0.35">
      <c r="A733" s="19" t="s">
        <v>2204</v>
      </c>
      <c r="B733" s="19" t="s">
        <v>2199</v>
      </c>
      <c r="C733" s="19" t="s">
        <v>2214</v>
      </c>
      <c r="D733" s="130" t="s">
        <v>2224</v>
      </c>
      <c r="E733" s="113">
        <v>44531</v>
      </c>
      <c r="F733" s="126">
        <v>24444980</v>
      </c>
      <c r="G733" s="112" t="s">
        <v>973</v>
      </c>
      <c r="H733" s="113">
        <v>44561</v>
      </c>
      <c r="I733" s="112" t="s">
        <v>1</v>
      </c>
      <c r="J733" s="112" t="s">
        <v>436</v>
      </c>
      <c r="K733" s="289">
        <v>0.12070541234350736</v>
      </c>
      <c r="L733" s="238">
        <v>24444980</v>
      </c>
      <c r="M733" s="284">
        <f t="shared" si="70"/>
        <v>0</v>
      </c>
      <c r="N733" s="285" t="s">
        <v>2229</v>
      </c>
      <c r="O733" s="285">
        <v>0</v>
      </c>
      <c r="P733" s="286">
        <v>0</v>
      </c>
      <c r="Q733" s="287"/>
      <c r="R733" s="280"/>
    </row>
    <row r="734" spans="1:18" s="288" customFormat="1" ht="54" x14ac:dyDescent="0.35">
      <c r="A734" s="19" t="s">
        <v>2204</v>
      </c>
      <c r="B734" s="19" t="s">
        <v>2196</v>
      </c>
      <c r="C734" s="19" t="s">
        <v>2210</v>
      </c>
      <c r="D734" s="130" t="s">
        <v>2220</v>
      </c>
      <c r="E734" s="20">
        <v>44531</v>
      </c>
      <c r="F734" s="126">
        <v>228271230</v>
      </c>
      <c r="G734" s="112" t="s">
        <v>973</v>
      </c>
      <c r="H734" s="113">
        <v>44560</v>
      </c>
      <c r="I734" s="112" t="s">
        <v>514</v>
      </c>
      <c r="J734" s="112" t="s">
        <v>436</v>
      </c>
      <c r="K734" s="289">
        <v>0.12070541234350736</v>
      </c>
      <c r="L734" s="238">
        <v>0</v>
      </c>
      <c r="M734" s="284">
        <f t="shared" si="70"/>
        <v>228271230</v>
      </c>
      <c r="N734" s="285" t="s">
        <v>2229</v>
      </c>
      <c r="O734" s="285">
        <v>0</v>
      </c>
      <c r="P734" s="286">
        <v>0</v>
      </c>
      <c r="Q734" s="287"/>
      <c r="R734" s="280"/>
    </row>
    <row r="735" spans="1:18" s="288" customFormat="1" ht="72" x14ac:dyDescent="0.35">
      <c r="A735" s="134" t="s">
        <v>6</v>
      </c>
      <c r="B735" s="134" t="s">
        <v>1982</v>
      </c>
      <c r="C735" s="134" t="s">
        <v>68</v>
      </c>
      <c r="D735" s="128" t="s">
        <v>1983</v>
      </c>
      <c r="E735" s="16">
        <v>44533</v>
      </c>
      <c r="F735" s="122">
        <v>50386473</v>
      </c>
      <c r="G735" s="102" t="s">
        <v>973</v>
      </c>
      <c r="H735" s="103">
        <v>44742</v>
      </c>
      <c r="I735" s="102" t="s">
        <v>1</v>
      </c>
      <c r="J735" s="102" t="s">
        <v>30</v>
      </c>
      <c r="K735" s="337">
        <v>0.11606289648414168</v>
      </c>
      <c r="L735" s="263">
        <v>0</v>
      </c>
      <c r="M735" s="338">
        <f t="shared" si="70"/>
        <v>50386473</v>
      </c>
      <c r="N735" s="339" t="s">
        <v>2229</v>
      </c>
      <c r="O735" s="339">
        <v>0</v>
      </c>
      <c r="P735" s="340">
        <v>0</v>
      </c>
      <c r="Q735" s="287"/>
      <c r="R735" s="280"/>
    </row>
    <row r="736" spans="1:18" s="288" customFormat="1" ht="72" x14ac:dyDescent="0.35">
      <c r="A736" s="19" t="s">
        <v>6</v>
      </c>
      <c r="B736" s="19" t="s">
        <v>1984</v>
      </c>
      <c r="C736" s="19" t="s">
        <v>1985</v>
      </c>
      <c r="D736" s="130" t="s">
        <v>1986</v>
      </c>
      <c r="E736" s="113">
        <v>44531</v>
      </c>
      <c r="F736" s="111">
        <v>50386473</v>
      </c>
      <c r="G736" s="112" t="s">
        <v>973</v>
      </c>
      <c r="H736" s="113">
        <v>44742</v>
      </c>
      <c r="I736" s="112" t="s">
        <v>1</v>
      </c>
      <c r="J736" s="112" t="s">
        <v>459</v>
      </c>
      <c r="K736" s="289">
        <v>0.11606289648414168</v>
      </c>
      <c r="L736" s="238">
        <v>0</v>
      </c>
      <c r="M736" s="284">
        <f t="shared" si="70"/>
        <v>50386473</v>
      </c>
      <c r="N736" s="285" t="s">
        <v>2229</v>
      </c>
      <c r="O736" s="285">
        <v>0</v>
      </c>
      <c r="P736" s="286">
        <v>0</v>
      </c>
      <c r="Q736" s="287"/>
      <c r="R736" s="280"/>
    </row>
    <row r="737" spans="1:21" s="288" customFormat="1" ht="108" x14ac:dyDescent="0.35">
      <c r="A737" s="114" t="s">
        <v>6</v>
      </c>
      <c r="B737" s="114" t="s">
        <v>1987</v>
      </c>
      <c r="C737" s="114" t="s">
        <v>1988</v>
      </c>
      <c r="D737" s="131" t="s">
        <v>1989</v>
      </c>
      <c r="E737" s="115">
        <v>44539</v>
      </c>
      <c r="F737" s="116">
        <v>57440586</v>
      </c>
      <c r="G737" s="117" t="s">
        <v>973</v>
      </c>
      <c r="H737" s="118">
        <v>44742</v>
      </c>
      <c r="I737" s="117" t="s">
        <v>1</v>
      </c>
      <c r="J737" s="117" t="s">
        <v>451</v>
      </c>
      <c r="K737" s="329">
        <v>7.8922769609216348E-2</v>
      </c>
      <c r="L737" s="261">
        <v>0</v>
      </c>
      <c r="M737" s="330">
        <f t="shared" si="70"/>
        <v>57440586</v>
      </c>
      <c r="N737" s="331" t="s">
        <v>2229</v>
      </c>
      <c r="O737" s="331">
        <v>0</v>
      </c>
      <c r="P737" s="332">
        <v>0</v>
      </c>
      <c r="Q737" s="287"/>
      <c r="R737" s="280"/>
    </row>
    <row r="738" spans="1:21" s="288" customFormat="1" ht="90" x14ac:dyDescent="0.35">
      <c r="A738" s="114" t="s">
        <v>6</v>
      </c>
      <c r="B738" s="114" t="s">
        <v>1990</v>
      </c>
      <c r="C738" s="114" t="s">
        <v>1991</v>
      </c>
      <c r="D738" s="131" t="s">
        <v>1992</v>
      </c>
      <c r="E738" s="118">
        <v>44533</v>
      </c>
      <c r="F738" s="116">
        <v>57440586</v>
      </c>
      <c r="G738" s="117" t="s">
        <v>973</v>
      </c>
      <c r="H738" s="118">
        <v>44742</v>
      </c>
      <c r="I738" s="117" t="s">
        <v>1</v>
      </c>
      <c r="J738" s="117" t="s">
        <v>451</v>
      </c>
      <c r="K738" s="329">
        <v>8.8207801327947685E-2</v>
      </c>
      <c r="L738" s="261">
        <v>0</v>
      </c>
      <c r="M738" s="330">
        <f t="shared" si="70"/>
        <v>57440586</v>
      </c>
      <c r="N738" s="331" t="s">
        <v>2229</v>
      </c>
      <c r="O738" s="331">
        <v>0</v>
      </c>
      <c r="P738" s="332">
        <v>0</v>
      </c>
      <c r="Q738" s="287"/>
      <c r="R738" s="280"/>
    </row>
    <row r="739" spans="1:21" s="288" customFormat="1" ht="72" x14ac:dyDescent="0.35">
      <c r="A739" s="114" t="s">
        <v>6</v>
      </c>
      <c r="B739" s="114" t="s">
        <v>1993</v>
      </c>
      <c r="C739" s="114" t="s">
        <v>1994</v>
      </c>
      <c r="D739" s="131" t="s">
        <v>1995</v>
      </c>
      <c r="E739" s="118">
        <v>44533</v>
      </c>
      <c r="F739" s="116">
        <v>57440586</v>
      </c>
      <c r="G739" s="117" t="s">
        <v>973</v>
      </c>
      <c r="H739" s="118">
        <v>44742</v>
      </c>
      <c r="I739" s="117" t="s">
        <v>1</v>
      </c>
      <c r="J739" s="117" t="s">
        <v>451</v>
      </c>
      <c r="K739" s="329">
        <v>8.8207801327947685E-2</v>
      </c>
      <c r="L739" s="261">
        <v>0</v>
      </c>
      <c r="M739" s="330">
        <f t="shared" si="70"/>
        <v>57440586</v>
      </c>
      <c r="N739" s="331" t="s">
        <v>2229</v>
      </c>
      <c r="O739" s="331">
        <v>0</v>
      </c>
      <c r="P739" s="332">
        <v>0</v>
      </c>
      <c r="Q739" s="287"/>
      <c r="R739" s="280"/>
    </row>
    <row r="740" spans="1:21" s="288" customFormat="1" ht="108" x14ac:dyDescent="0.35">
      <c r="A740" s="29" t="s">
        <v>6</v>
      </c>
      <c r="B740" s="29" t="s">
        <v>1819</v>
      </c>
      <c r="C740" s="29" t="s">
        <v>1058</v>
      </c>
      <c r="D740" s="104" t="s">
        <v>1857</v>
      </c>
      <c r="E740" s="30">
        <v>44530</v>
      </c>
      <c r="F740" s="265">
        <v>19771298911</v>
      </c>
      <c r="G740" s="77" t="s">
        <v>973</v>
      </c>
      <c r="H740" s="105">
        <v>44742</v>
      </c>
      <c r="I740" s="77" t="s">
        <v>1</v>
      </c>
      <c r="J740" s="77" t="s">
        <v>45</v>
      </c>
      <c r="K740" s="138">
        <f>+L740/F740</f>
        <v>0</v>
      </c>
      <c r="L740" s="237">
        <v>0</v>
      </c>
      <c r="M740" s="237">
        <f t="shared" si="70"/>
        <v>19771298911</v>
      </c>
      <c r="N740" s="34">
        <v>0</v>
      </c>
      <c r="O740" s="34">
        <v>0</v>
      </c>
      <c r="P740" s="66">
        <v>0</v>
      </c>
      <c r="Q740" s="280"/>
      <c r="R740" s="280"/>
      <c r="S740" s="14"/>
      <c r="T740" s="14"/>
      <c r="U740" s="14"/>
    </row>
    <row r="741" spans="1:21" s="288" customFormat="1" ht="72" x14ac:dyDescent="0.35">
      <c r="A741" s="134" t="s">
        <v>6</v>
      </c>
      <c r="B741" s="134" t="s">
        <v>1996</v>
      </c>
      <c r="C741" s="134" t="s">
        <v>141</v>
      </c>
      <c r="D741" s="128" t="s">
        <v>38</v>
      </c>
      <c r="E741" s="103">
        <v>44532</v>
      </c>
      <c r="F741" s="122">
        <v>50386473</v>
      </c>
      <c r="G741" s="102" t="s">
        <v>973</v>
      </c>
      <c r="H741" s="103">
        <v>44742</v>
      </c>
      <c r="I741" s="102" t="s">
        <v>1</v>
      </c>
      <c r="J741" s="102" t="s">
        <v>30</v>
      </c>
      <c r="K741" s="337">
        <v>8.356528546858201E-2</v>
      </c>
      <c r="L741" s="263">
        <v>0</v>
      </c>
      <c r="M741" s="338">
        <f t="shared" si="70"/>
        <v>50386473</v>
      </c>
      <c r="N741" s="339" t="s">
        <v>2229</v>
      </c>
      <c r="O741" s="339">
        <v>0</v>
      </c>
      <c r="P741" s="340">
        <v>0</v>
      </c>
      <c r="Q741" s="287"/>
      <c r="R741" s="280"/>
    </row>
    <row r="742" spans="1:21" s="288" customFormat="1" ht="72" x14ac:dyDescent="0.35">
      <c r="A742" s="134" t="s">
        <v>6</v>
      </c>
      <c r="B742" s="134" t="s">
        <v>1997</v>
      </c>
      <c r="C742" s="134" t="s">
        <v>147</v>
      </c>
      <c r="D742" s="128" t="s">
        <v>38</v>
      </c>
      <c r="E742" s="16">
        <v>44532</v>
      </c>
      <c r="F742" s="122">
        <v>50386473</v>
      </c>
      <c r="G742" s="102" t="s">
        <v>973</v>
      </c>
      <c r="H742" s="103">
        <v>44742</v>
      </c>
      <c r="I742" s="102" t="s">
        <v>1</v>
      </c>
      <c r="J742" s="102" t="s">
        <v>30</v>
      </c>
      <c r="K742" s="337">
        <v>7.8922769609216348E-2</v>
      </c>
      <c r="L742" s="263">
        <v>0</v>
      </c>
      <c r="M742" s="338">
        <f t="shared" si="70"/>
        <v>50386473</v>
      </c>
      <c r="N742" s="339" t="s">
        <v>2229</v>
      </c>
      <c r="O742" s="339">
        <v>0</v>
      </c>
      <c r="P742" s="340">
        <v>0</v>
      </c>
      <c r="Q742" s="287"/>
      <c r="R742" s="280"/>
    </row>
    <row r="743" spans="1:21" s="288" customFormat="1" ht="72" x14ac:dyDescent="0.35">
      <c r="A743" s="134" t="s">
        <v>6</v>
      </c>
      <c r="B743" s="134" t="s">
        <v>1998</v>
      </c>
      <c r="C743" s="134" t="s">
        <v>139</v>
      </c>
      <c r="D743" s="128" t="s">
        <v>38</v>
      </c>
      <c r="E743" s="103">
        <v>44532</v>
      </c>
      <c r="F743" s="122">
        <v>50386473</v>
      </c>
      <c r="G743" s="102" t="s">
        <v>973</v>
      </c>
      <c r="H743" s="103">
        <v>44742</v>
      </c>
      <c r="I743" s="102" t="s">
        <v>1</v>
      </c>
      <c r="J743" s="102" t="s">
        <v>30</v>
      </c>
      <c r="K743" s="337">
        <v>7.8922769609216348E-2</v>
      </c>
      <c r="L743" s="263">
        <v>0</v>
      </c>
      <c r="M743" s="338">
        <f t="shared" si="70"/>
        <v>50386473</v>
      </c>
      <c r="N743" s="339" t="s">
        <v>2229</v>
      </c>
      <c r="O743" s="339">
        <v>0</v>
      </c>
      <c r="P743" s="340">
        <v>0</v>
      </c>
      <c r="Q743" s="287"/>
      <c r="R743" s="280"/>
    </row>
    <row r="744" spans="1:21" s="288" customFormat="1" ht="72" x14ac:dyDescent="0.35">
      <c r="A744" s="134" t="s">
        <v>6</v>
      </c>
      <c r="B744" s="134" t="s">
        <v>1999</v>
      </c>
      <c r="C744" s="134" t="s">
        <v>145</v>
      </c>
      <c r="D744" s="128" t="s">
        <v>38</v>
      </c>
      <c r="E744" s="103">
        <v>44533</v>
      </c>
      <c r="F744" s="122">
        <v>50386473</v>
      </c>
      <c r="G744" s="102" t="s">
        <v>973</v>
      </c>
      <c r="H744" s="103">
        <v>44742</v>
      </c>
      <c r="I744" s="102" t="s">
        <v>1</v>
      </c>
      <c r="J744" s="102" t="s">
        <v>30</v>
      </c>
      <c r="K744" s="337">
        <v>8.8207801327947685E-2</v>
      </c>
      <c r="L744" s="263">
        <v>0</v>
      </c>
      <c r="M744" s="338">
        <f t="shared" si="70"/>
        <v>50386473</v>
      </c>
      <c r="N744" s="339" t="s">
        <v>2229</v>
      </c>
      <c r="O744" s="339">
        <v>0</v>
      </c>
      <c r="P744" s="340">
        <v>0</v>
      </c>
      <c r="Q744" s="287"/>
      <c r="R744" s="280"/>
    </row>
    <row r="745" spans="1:21" s="288" customFormat="1" ht="72" x14ac:dyDescent="0.35">
      <c r="A745" s="134" t="s">
        <v>6</v>
      </c>
      <c r="B745" s="134" t="s">
        <v>2000</v>
      </c>
      <c r="C745" s="134" t="s">
        <v>231</v>
      </c>
      <c r="D745" s="128" t="s">
        <v>38</v>
      </c>
      <c r="E745" s="16">
        <v>44543</v>
      </c>
      <c r="F745" s="122">
        <v>50386473</v>
      </c>
      <c r="G745" s="102" t="s">
        <v>973</v>
      </c>
      <c r="H745" s="103">
        <v>44742</v>
      </c>
      <c r="I745" s="102" t="s">
        <v>1</v>
      </c>
      <c r="J745" s="102" t="s">
        <v>30</v>
      </c>
      <c r="K745" s="337">
        <v>8.356528546858201E-2</v>
      </c>
      <c r="L745" s="263">
        <v>0</v>
      </c>
      <c r="M745" s="338">
        <f t="shared" si="70"/>
        <v>50386473</v>
      </c>
      <c r="N745" s="339" t="s">
        <v>2229</v>
      </c>
      <c r="O745" s="339">
        <v>0</v>
      </c>
      <c r="P745" s="340">
        <v>0</v>
      </c>
      <c r="Q745" s="287"/>
      <c r="R745" s="280"/>
    </row>
    <row r="746" spans="1:21" s="288" customFormat="1" ht="72" x14ac:dyDescent="0.35">
      <c r="A746" s="134" t="s">
        <v>6</v>
      </c>
      <c r="B746" s="134" t="s">
        <v>2001</v>
      </c>
      <c r="C746" s="134" t="s">
        <v>229</v>
      </c>
      <c r="D746" s="128" t="s">
        <v>38</v>
      </c>
      <c r="E746" s="16">
        <v>44539</v>
      </c>
      <c r="F746" s="122">
        <v>50386473</v>
      </c>
      <c r="G746" s="102" t="s">
        <v>973</v>
      </c>
      <c r="H746" s="103">
        <v>44742</v>
      </c>
      <c r="I746" s="102" t="s">
        <v>1</v>
      </c>
      <c r="J746" s="102" t="s">
        <v>30</v>
      </c>
      <c r="K746" s="337">
        <v>7.8922769609216348E-2</v>
      </c>
      <c r="L746" s="263">
        <v>0</v>
      </c>
      <c r="M746" s="338">
        <f t="shared" si="70"/>
        <v>50386473</v>
      </c>
      <c r="N746" s="339" t="s">
        <v>2229</v>
      </c>
      <c r="O746" s="339">
        <v>0</v>
      </c>
      <c r="P746" s="340">
        <v>0</v>
      </c>
      <c r="Q746" s="287"/>
      <c r="R746" s="280"/>
    </row>
    <row r="747" spans="1:21" s="288" customFormat="1" ht="72" x14ac:dyDescent="0.35">
      <c r="A747" s="134" t="s">
        <v>6</v>
      </c>
      <c r="B747" s="134" t="s">
        <v>2002</v>
      </c>
      <c r="C747" s="134" t="s">
        <v>219</v>
      </c>
      <c r="D747" s="128" t="s">
        <v>38</v>
      </c>
      <c r="E747" s="16">
        <v>44539</v>
      </c>
      <c r="F747" s="122">
        <v>50386473</v>
      </c>
      <c r="G747" s="102" t="s">
        <v>973</v>
      </c>
      <c r="H747" s="103">
        <v>44742</v>
      </c>
      <c r="I747" s="102" t="s">
        <v>1</v>
      </c>
      <c r="J747" s="102" t="s">
        <v>30</v>
      </c>
      <c r="K747" s="337">
        <v>8.8207801327947685E-2</v>
      </c>
      <c r="L747" s="263">
        <v>0</v>
      </c>
      <c r="M747" s="338">
        <f t="shared" si="70"/>
        <v>50386473</v>
      </c>
      <c r="N747" s="339" t="s">
        <v>2229</v>
      </c>
      <c r="O747" s="339">
        <v>0</v>
      </c>
      <c r="P747" s="340">
        <v>0</v>
      </c>
      <c r="Q747" s="287"/>
      <c r="R747" s="280"/>
    </row>
    <row r="748" spans="1:21" s="288" customFormat="1" ht="72" x14ac:dyDescent="0.35">
      <c r="A748" s="134" t="s">
        <v>6</v>
      </c>
      <c r="B748" s="134" t="s">
        <v>2003</v>
      </c>
      <c r="C748" s="134" t="s">
        <v>217</v>
      </c>
      <c r="D748" s="128" t="s">
        <v>38</v>
      </c>
      <c r="E748" s="16">
        <v>44539</v>
      </c>
      <c r="F748" s="122">
        <v>50386473</v>
      </c>
      <c r="G748" s="102" t="s">
        <v>973</v>
      </c>
      <c r="H748" s="103">
        <v>44742</v>
      </c>
      <c r="I748" s="102" t="s">
        <v>1</v>
      </c>
      <c r="J748" s="102" t="s">
        <v>30</v>
      </c>
      <c r="K748" s="337">
        <v>0.10213534890604468</v>
      </c>
      <c r="L748" s="263">
        <v>0</v>
      </c>
      <c r="M748" s="338">
        <f t="shared" si="70"/>
        <v>50386473</v>
      </c>
      <c r="N748" s="339" t="s">
        <v>2229</v>
      </c>
      <c r="O748" s="339">
        <v>0</v>
      </c>
      <c r="P748" s="340">
        <v>0</v>
      </c>
      <c r="Q748" s="287"/>
      <c r="R748" s="280"/>
    </row>
    <row r="749" spans="1:21" s="288" customFormat="1" ht="72" x14ac:dyDescent="0.35">
      <c r="A749" s="134" t="s">
        <v>6</v>
      </c>
      <c r="B749" s="134" t="s">
        <v>2004</v>
      </c>
      <c r="C749" s="134" t="s">
        <v>2005</v>
      </c>
      <c r="D749" s="128" t="s">
        <v>38</v>
      </c>
      <c r="E749" s="16">
        <v>44543</v>
      </c>
      <c r="F749" s="122">
        <v>50386473</v>
      </c>
      <c r="G749" s="102" t="s">
        <v>973</v>
      </c>
      <c r="H749" s="103">
        <v>44742</v>
      </c>
      <c r="I749" s="102" t="s">
        <v>1</v>
      </c>
      <c r="J749" s="102" t="s">
        <v>30</v>
      </c>
      <c r="K749" s="337">
        <v>0.10213534890604468</v>
      </c>
      <c r="L749" s="263">
        <v>0</v>
      </c>
      <c r="M749" s="338">
        <f t="shared" si="70"/>
        <v>50386473</v>
      </c>
      <c r="N749" s="339" t="s">
        <v>2229</v>
      </c>
      <c r="O749" s="339">
        <v>0</v>
      </c>
      <c r="P749" s="340">
        <v>0</v>
      </c>
      <c r="Q749" s="287"/>
      <c r="R749" s="280"/>
    </row>
    <row r="750" spans="1:21" s="288" customFormat="1" ht="72" x14ac:dyDescent="0.35">
      <c r="A750" s="134" t="s">
        <v>6</v>
      </c>
      <c r="B750" s="134" t="s">
        <v>2006</v>
      </c>
      <c r="C750" s="134" t="s">
        <v>2007</v>
      </c>
      <c r="D750" s="128" t="s">
        <v>38</v>
      </c>
      <c r="E750" s="16">
        <v>44540</v>
      </c>
      <c r="F750" s="122">
        <v>50386473</v>
      </c>
      <c r="G750" s="102" t="s">
        <v>973</v>
      </c>
      <c r="H750" s="103">
        <v>44742</v>
      </c>
      <c r="I750" s="102" t="s">
        <v>1</v>
      </c>
      <c r="J750" s="102" t="s">
        <v>30</v>
      </c>
      <c r="K750" s="337">
        <v>0.10213534890604468</v>
      </c>
      <c r="L750" s="263">
        <v>0</v>
      </c>
      <c r="M750" s="338">
        <f t="shared" si="70"/>
        <v>50386473</v>
      </c>
      <c r="N750" s="339" t="s">
        <v>2229</v>
      </c>
      <c r="O750" s="339">
        <v>0</v>
      </c>
      <c r="P750" s="340">
        <v>0</v>
      </c>
      <c r="Q750" s="287"/>
      <c r="R750" s="280"/>
    </row>
    <row r="751" spans="1:21" s="288" customFormat="1" ht="72" x14ac:dyDescent="0.35">
      <c r="A751" s="134" t="s">
        <v>6</v>
      </c>
      <c r="B751" s="134" t="s">
        <v>2008</v>
      </c>
      <c r="C751" s="134" t="s">
        <v>2009</v>
      </c>
      <c r="D751" s="128" t="s">
        <v>38</v>
      </c>
      <c r="E751" s="16">
        <v>44539</v>
      </c>
      <c r="F751" s="122">
        <v>50386473</v>
      </c>
      <c r="G751" s="102" t="s">
        <v>973</v>
      </c>
      <c r="H751" s="103">
        <v>44587</v>
      </c>
      <c r="I751" s="102" t="s">
        <v>1</v>
      </c>
      <c r="J751" s="102" t="s">
        <v>30</v>
      </c>
      <c r="K751" s="337">
        <v>7.4280253749850686E-2</v>
      </c>
      <c r="L751" s="263">
        <v>0</v>
      </c>
      <c r="M751" s="338">
        <f t="shared" si="70"/>
        <v>50386473</v>
      </c>
      <c r="N751" s="339" t="s">
        <v>2229</v>
      </c>
      <c r="O751" s="339">
        <v>0</v>
      </c>
      <c r="P751" s="340">
        <v>0</v>
      </c>
      <c r="Q751" s="287"/>
      <c r="R751" s="280"/>
    </row>
    <row r="752" spans="1:21" s="288" customFormat="1" ht="72" x14ac:dyDescent="0.35">
      <c r="A752" s="134" t="s">
        <v>6</v>
      </c>
      <c r="B752" s="134" t="s">
        <v>2010</v>
      </c>
      <c r="C752" s="134" t="s">
        <v>2011</v>
      </c>
      <c r="D752" s="128" t="s">
        <v>38</v>
      </c>
      <c r="E752" s="16">
        <v>44540</v>
      </c>
      <c r="F752" s="122">
        <v>50386473</v>
      </c>
      <c r="G752" s="102" t="s">
        <v>973</v>
      </c>
      <c r="H752" s="103">
        <v>44742</v>
      </c>
      <c r="I752" s="102" t="s">
        <v>1</v>
      </c>
      <c r="J752" s="102" t="s">
        <v>30</v>
      </c>
      <c r="K752" s="337">
        <v>8.8207801327947685E-2</v>
      </c>
      <c r="L752" s="263">
        <v>0</v>
      </c>
      <c r="M752" s="338">
        <f t="shared" si="70"/>
        <v>50386473</v>
      </c>
      <c r="N752" s="339" t="s">
        <v>2229</v>
      </c>
      <c r="O752" s="339">
        <v>0</v>
      </c>
      <c r="P752" s="340">
        <v>0</v>
      </c>
      <c r="Q752" s="287"/>
      <c r="R752" s="280"/>
    </row>
    <row r="753" spans="1:18" s="288" customFormat="1" ht="72" x14ac:dyDescent="0.35">
      <c r="A753" s="134" t="s">
        <v>6</v>
      </c>
      <c r="B753" s="134" t="s">
        <v>2012</v>
      </c>
      <c r="C753" s="134" t="s">
        <v>2013</v>
      </c>
      <c r="D753" s="128" t="s">
        <v>2014</v>
      </c>
      <c r="E753" s="16">
        <v>44539</v>
      </c>
      <c r="F753" s="122">
        <v>50386473</v>
      </c>
      <c r="G753" s="102" t="s">
        <v>973</v>
      </c>
      <c r="H753" s="103">
        <v>44742</v>
      </c>
      <c r="I753" s="102" t="s">
        <v>1</v>
      </c>
      <c r="J753" s="102" t="s">
        <v>30</v>
      </c>
      <c r="K753" s="337">
        <v>7.4280253749850686E-2</v>
      </c>
      <c r="L753" s="263">
        <v>0</v>
      </c>
      <c r="M753" s="338">
        <f t="shared" si="70"/>
        <v>50386473</v>
      </c>
      <c r="N753" s="339" t="s">
        <v>2229</v>
      </c>
      <c r="O753" s="339">
        <v>0</v>
      </c>
      <c r="P753" s="340">
        <v>0</v>
      </c>
      <c r="Q753" s="287"/>
      <c r="R753" s="280"/>
    </row>
    <row r="754" spans="1:18" s="288" customFormat="1" ht="72" x14ac:dyDescent="0.35">
      <c r="A754" s="134" t="s">
        <v>6</v>
      </c>
      <c r="B754" s="134" t="s">
        <v>2015</v>
      </c>
      <c r="C754" s="134" t="s">
        <v>43</v>
      </c>
      <c r="D754" s="128" t="s">
        <v>38</v>
      </c>
      <c r="E754" s="16">
        <v>44539</v>
      </c>
      <c r="F754" s="122">
        <v>50386473</v>
      </c>
      <c r="G754" s="102" t="s">
        <v>973</v>
      </c>
      <c r="H754" s="103">
        <v>44742</v>
      </c>
      <c r="I754" s="102" t="s">
        <v>1</v>
      </c>
      <c r="J754" s="102" t="s">
        <v>30</v>
      </c>
      <c r="K754" s="337">
        <v>8.356528546858201E-2</v>
      </c>
      <c r="L754" s="263">
        <v>0</v>
      </c>
      <c r="M754" s="338">
        <f t="shared" si="70"/>
        <v>50386473</v>
      </c>
      <c r="N754" s="339" t="s">
        <v>2229</v>
      </c>
      <c r="O754" s="339">
        <v>0</v>
      </c>
      <c r="P754" s="340">
        <v>0</v>
      </c>
      <c r="Q754" s="287"/>
      <c r="R754" s="280"/>
    </row>
    <row r="755" spans="1:18" s="288" customFormat="1" ht="72" x14ac:dyDescent="0.35">
      <c r="A755" s="134" t="s">
        <v>6</v>
      </c>
      <c r="B755" s="134" t="s">
        <v>2016</v>
      </c>
      <c r="C755" s="134" t="s">
        <v>41</v>
      </c>
      <c r="D755" s="128" t="s">
        <v>38</v>
      </c>
      <c r="E755" s="16">
        <v>44539</v>
      </c>
      <c r="F755" s="122">
        <v>50386473</v>
      </c>
      <c r="G755" s="102" t="s">
        <v>973</v>
      </c>
      <c r="H755" s="103">
        <v>44742</v>
      </c>
      <c r="I755" s="102" t="s">
        <v>1</v>
      </c>
      <c r="J755" s="102" t="s">
        <v>30</v>
      </c>
      <c r="K755" s="337">
        <v>8.8207801327947685E-2</v>
      </c>
      <c r="L755" s="263">
        <v>0</v>
      </c>
      <c r="M755" s="338">
        <f t="shared" si="70"/>
        <v>50386473</v>
      </c>
      <c r="N755" s="339" t="s">
        <v>2229</v>
      </c>
      <c r="O755" s="339">
        <v>0</v>
      </c>
      <c r="P755" s="340">
        <v>0</v>
      </c>
      <c r="Q755" s="287"/>
      <c r="R755" s="280"/>
    </row>
    <row r="756" spans="1:18" s="288" customFormat="1" ht="72" x14ac:dyDescent="0.35">
      <c r="A756" s="134" t="s">
        <v>6</v>
      </c>
      <c r="B756" s="134" t="s">
        <v>2017</v>
      </c>
      <c r="C756" s="134" t="s">
        <v>39</v>
      </c>
      <c r="D756" s="128" t="s">
        <v>38</v>
      </c>
      <c r="E756" s="16">
        <v>44537</v>
      </c>
      <c r="F756" s="122">
        <v>50386473</v>
      </c>
      <c r="G756" s="102" t="s">
        <v>973</v>
      </c>
      <c r="H756" s="103">
        <v>44742</v>
      </c>
      <c r="I756" s="102" t="s">
        <v>1</v>
      </c>
      <c r="J756" s="102" t="s">
        <v>30</v>
      </c>
      <c r="K756" s="337">
        <v>0.13043478260869565</v>
      </c>
      <c r="L756" s="263">
        <v>0</v>
      </c>
      <c r="M756" s="338">
        <f t="shared" si="70"/>
        <v>50386473</v>
      </c>
      <c r="N756" s="339" t="s">
        <v>2229</v>
      </c>
      <c r="O756" s="339">
        <v>0</v>
      </c>
      <c r="P756" s="340">
        <v>0</v>
      </c>
      <c r="Q756" s="287"/>
      <c r="R756" s="280"/>
    </row>
    <row r="757" spans="1:18" s="288" customFormat="1" ht="72" x14ac:dyDescent="0.35">
      <c r="A757" s="134" t="s">
        <v>6</v>
      </c>
      <c r="B757" s="134" t="s">
        <v>2018</v>
      </c>
      <c r="C757" s="134" t="s">
        <v>582</v>
      </c>
      <c r="D757" s="128" t="s">
        <v>38</v>
      </c>
      <c r="E757" s="16">
        <v>44539</v>
      </c>
      <c r="F757" s="122">
        <v>50386473</v>
      </c>
      <c r="G757" s="102" t="s">
        <v>973</v>
      </c>
      <c r="H757" s="103">
        <v>44742</v>
      </c>
      <c r="I757" s="102" t="s">
        <v>1</v>
      </c>
      <c r="J757" s="102" t="s">
        <v>30</v>
      </c>
      <c r="K757" s="337">
        <v>0.1021353914738827</v>
      </c>
      <c r="L757" s="263">
        <v>0</v>
      </c>
      <c r="M757" s="338">
        <f t="shared" si="70"/>
        <v>50386473</v>
      </c>
      <c r="N757" s="339" t="s">
        <v>2229</v>
      </c>
      <c r="O757" s="339">
        <v>0</v>
      </c>
      <c r="P757" s="340">
        <v>0</v>
      </c>
      <c r="Q757" s="287"/>
      <c r="R757" s="280"/>
    </row>
    <row r="758" spans="1:18" s="288" customFormat="1" ht="72" x14ac:dyDescent="0.35">
      <c r="A758" s="134" t="s">
        <v>6</v>
      </c>
      <c r="B758" s="134" t="s">
        <v>2019</v>
      </c>
      <c r="C758" s="134" t="s">
        <v>2020</v>
      </c>
      <c r="D758" s="128" t="s">
        <v>38</v>
      </c>
      <c r="E758" s="16">
        <v>44544</v>
      </c>
      <c r="F758" s="122">
        <v>50386473</v>
      </c>
      <c r="G758" s="102" t="s">
        <v>973</v>
      </c>
      <c r="H758" s="103">
        <v>44742</v>
      </c>
      <c r="I758" s="102" t="s">
        <v>1</v>
      </c>
      <c r="J758" s="102" t="s">
        <v>30</v>
      </c>
      <c r="K758" s="337">
        <v>0.10213545363661358</v>
      </c>
      <c r="L758" s="263">
        <v>0</v>
      </c>
      <c r="M758" s="338">
        <f t="shared" si="70"/>
        <v>50386473</v>
      </c>
      <c r="N758" s="339" t="s">
        <v>2229</v>
      </c>
      <c r="O758" s="339">
        <v>0</v>
      </c>
      <c r="P758" s="340">
        <v>0</v>
      </c>
      <c r="Q758" s="287"/>
      <c r="R758" s="280"/>
    </row>
    <row r="759" spans="1:18" s="288" customFormat="1" ht="72" x14ac:dyDescent="0.35">
      <c r="A759" s="134" t="s">
        <v>6</v>
      </c>
      <c r="B759" s="134" t="s">
        <v>2021</v>
      </c>
      <c r="C759" s="134" t="s">
        <v>603</v>
      </c>
      <c r="D759" s="128" t="s">
        <v>38</v>
      </c>
      <c r="E759" s="16">
        <v>44539</v>
      </c>
      <c r="F759" s="122">
        <v>50386473</v>
      </c>
      <c r="G759" s="102" t="s">
        <v>973</v>
      </c>
      <c r="H759" s="103">
        <v>44742</v>
      </c>
      <c r="I759" s="102" t="s">
        <v>1</v>
      </c>
      <c r="J759" s="102" t="s">
        <v>30</v>
      </c>
      <c r="K759" s="337">
        <v>8.8207891777075373E-2</v>
      </c>
      <c r="L759" s="263">
        <v>0</v>
      </c>
      <c r="M759" s="338">
        <f t="shared" si="70"/>
        <v>50386473</v>
      </c>
      <c r="N759" s="339" t="s">
        <v>2229</v>
      </c>
      <c r="O759" s="339">
        <v>0</v>
      </c>
      <c r="P759" s="340">
        <v>0</v>
      </c>
      <c r="Q759" s="287"/>
      <c r="R759" s="280"/>
    </row>
    <row r="760" spans="1:18" s="288" customFormat="1" ht="72" x14ac:dyDescent="0.35">
      <c r="A760" s="134" t="s">
        <v>6</v>
      </c>
      <c r="B760" s="134" t="s">
        <v>2022</v>
      </c>
      <c r="C760" s="134" t="s">
        <v>604</v>
      </c>
      <c r="D760" s="128" t="s">
        <v>38</v>
      </c>
      <c r="E760" s="16">
        <v>44544</v>
      </c>
      <c r="F760" s="122">
        <v>50386473</v>
      </c>
      <c r="G760" s="102" t="s">
        <v>973</v>
      </c>
      <c r="H760" s="103">
        <v>44742</v>
      </c>
      <c r="I760" s="102" t="s">
        <v>1</v>
      </c>
      <c r="J760" s="102" t="s">
        <v>30</v>
      </c>
      <c r="K760" s="337">
        <v>7.8922850537383224E-2</v>
      </c>
      <c r="L760" s="263">
        <v>0</v>
      </c>
      <c r="M760" s="338">
        <f t="shared" si="70"/>
        <v>50386473</v>
      </c>
      <c r="N760" s="339" t="s">
        <v>2229</v>
      </c>
      <c r="O760" s="339">
        <v>0</v>
      </c>
      <c r="P760" s="340">
        <v>0</v>
      </c>
      <c r="Q760" s="287"/>
      <c r="R760" s="280"/>
    </row>
    <row r="761" spans="1:18" s="288" customFormat="1" ht="72" x14ac:dyDescent="0.35">
      <c r="A761" s="134" t="s">
        <v>6</v>
      </c>
      <c r="B761" s="134" t="s">
        <v>2023</v>
      </c>
      <c r="C761" s="134" t="s">
        <v>605</v>
      </c>
      <c r="D761" s="128" t="s">
        <v>38</v>
      </c>
      <c r="E761" s="16">
        <v>44540</v>
      </c>
      <c r="F761" s="122">
        <v>50386473</v>
      </c>
      <c r="G761" s="102" t="s">
        <v>973</v>
      </c>
      <c r="H761" s="103">
        <v>44742</v>
      </c>
      <c r="I761" s="102" t="s">
        <v>1</v>
      </c>
      <c r="J761" s="102" t="s">
        <v>30</v>
      </c>
      <c r="K761" s="337">
        <v>8.3565371157229298E-2</v>
      </c>
      <c r="L761" s="263">
        <v>0</v>
      </c>
      <c r="M761" s="338">
        <f t="shared" si="70"/>
        <v>50386473</v>
      </c>
      <c r="N761" s="339" t="s">
        <v>2229</v>
      </c>
      <c r="O761" s="339">
        <v>0</v>
      </c>
      <c r="P761" s="340">
        <v>0</v>
      </c>
      <c r="Q761" s="287"/>
      <c r="R761" s="280"/>
    </row>
    <row r="762" spans="1:18" s="288" customFormat="1" ht="72" x14ac:dyDescent="0.35">
      <c r="A762" s="134" t="s">
        <v>6</v>
      </c>
      <c r="B762" s="134" t="s">
        <v>2024</v>
      </c>
      <c r="C762" s="134" t="s">
        <v>606</v>
      </c>
      <c r="D762" s="128" t="s">
        <v>38</v>
      </c>
      <c r="E762" s="16">
        <v>44539</v>
      </c>
      <c r="F762" s="122">
        <v>50386473</v>
      </c>
      <c r="G762" s="102" t="s">
        <v>973</v>
      </c>
      <c r="H762" s="103">
        <v>44742</v>
      </c>
      <c r="I762" s="102" t="s">
        <v>1</v>
      </c>
      <c r="J762" s="102" t="s">
        <v>30</v>
      </c>
      <c r="K762" s="337">
        <v>7.8922802502545727E-2</v>
      </c>
      <c r="L762" s="263">
        <v>0</v>
      </c>
      <c r="M762" s="338">
        <f t="shared" si="70"/>
        <v>50386473</v>
      </c>
      <c r="N762" s="339" t="s">
        <v>2229</v>
      </c>
      <c r="O762" s="339">
        <v>0</v>
      </c>
      <c r="P762" s="340">
        <v>0</v>
      </c>
      <c r="Q762" s="287"/>
      <c r="R762" s="280"/>
    </row>
    <row r="763" spans="1:18" s="288" customFormat="1" ht="54" x14ac:dyDescent="0.35">
      <c r="A763" s="19" t="s">
        <v>6</v>
      </c>
      <c r="B763" s="19" t="s">
        <v>2181</v>
      </c>
      <c r="C763" s="125" t="s">
        <v>2183</v>
      </c>
      <c r="D763" s="130" t="s">
        <v>821</v>
      </c>
      <c r="E763" s="20">
        <v>44543</v>
      </c>
      <c r="F763" s="126">
        <v>690000000</v>
      </c>
      <c r="G763" s="112" t="s">
        <v>973</v>
      </c>
      <c r="H763" s="113">
        <v>44742</v>
      </c>
      <c r="I763" s="112" t="s">
        <v>1</v>
      </c>
      <c r="J763" s="112" t="s">
        <v>371</v>
      </c>
      <c r="K763" s="289">
        <v>7.8922802502545727E-2</v>
      </c>
      <c r="L763" s="238">
        <v>0</v>
      </c>
      <c r="M763" s="284">
        <f t="shared" si="70"/>
        <v>690000000</v>
      </c>
      <c r="N763" s="285" t="s">
        <v>2229</v>
      </c>
      <c r="O763" s="285">
        <v>0</v>
      </c>
      <c r="P763" s="286">
        <v>0</v>
      </c>
      <c r="Q763" s="287"/>
      <c r="R763" s="280"/>
    </row>
    <row r="764" spans="1:18" s="288" customFormat="1" ht="72" x14ac:dyDescent="0.35">
      <c r="A764" s="87" t="s">
        <v>6</v>
      </c>
      <c r="B764" s="87" t="s">
        <v>2180</v>
      </c>
      <c r="C764" s="86" t="s">
        <v>2182</v>
      </c>
      <c r="D764" s="129" t="s">
        <v>2184</v>
      </c>
      <c r="E764" s="89">
        <v>44539</v>
      </c>
      <c r="F764" s="133">
        <v>111491100</v>
      </c>
      <c r="G764" s="93" t="s">
        <v>973</v>
      </c>
      <c r="H764" s="96">
        <v>44561</v>
      </c>
      <c r="I764" s="93" t="s">
        <v>514</v>
      </c>
      <c r="J764" s="124" t="s">
        <v>436</v>
      </c>
      <c r="K764" s="321">
        <v>7.4280253749850686E-2</v>
      </c>
      <c r="L764" s="259">
        <v>111491100</v>
      </c>
      <c r="M764" s="322">
        <f t="shared" si="70"/>
        <v>0</v>
      </c>
      <c r="N764" s="323" t="s">
        <v>2229</v>
      </c>
      <c r="O764" s="323">
        <v>0</v>
      </c>
      <c r="P764" s="324">
        <v>0</v>
      </c>
      <c r="Q764" s="287"/>
      <c r="R764" s="280"/>
    </row>
    <row r="765" spans="1:18" s="288" customFormat="1" ht="126" x14ac:dyDescent="0.35">
      <c r="A765" s="134" t="s">
        <v>6</v>
      </c>
      <c r="B765" s="134" t="s">
        <v>2025</v>
      </c>
      <c r="C765" s="134" t="s">
        <v>2026</v>
      </c>
      <c r="D765" s="128" t="s">
        <v>2027</v>
      </c>
      <c r="E765" s="16">
        <v>44539</v>
      </c>
      <c r="F765" s="122">
        <v>42324637</v>
      </c>
      <c r="G765" s="102" t="s">
        <v>973</v>
      </c>
      <c r="H765" s="103">
        <v>44742</v>
      </c>
      <c r="I765" s="102" t="s">
        <v>1</v>
      </c>
      <c r="J765" s="102" t="s">
        <v>30</v>
      </c>
      <c r="K765" s="337">
        <v>6.963773789048501E-2</v>
      </c>
      <c r="L765" s="263">
        <v>0</v>
      </c>
      <c r="M765" s="338">
        <f t="shared" si="70"/>
        <v>42324637</v>
      </c>
      <c r="N765" s="339" t="s">
        <v>2229</v>
      </c>
      <c r="O765" s="339">
        <v>0</v>
      </c>
      <c r="P765" s="340">
        <v>0</v>
      </c>
      <c r="Q765" s="287"/>
      <c r="R765" s="280"/>
    </row>
    <row r="766" spans="1:18" s="288" customFormat="1" ht="126" x14ac:dyDescent="0.35">
      <c r="A766" s="134" t="s">
        <v>6</v>
      </c>
      <c r="B766" s="134" t="s">
        <v>2028</v>
      </c>
      <c r="C766" s="134" t="s">
        <v>2029</v>
      </c>
      <c r="D766" s="128" t="s">
        <v>1375</v>
      </c>
      <c r="E766" s="16">
        <v>44539</v>
      </c>
      <c r="F766" s="122">
        <v>42324637</v>
      </c>
      <c r="G766" s="102" t="s">
        <v>973</v>
      </c>
      <c r="H766" s="103">
        <v>44742</v>
      </c>
      <c r="I766" s="102" t="s">
        <v>1</v>
      </c>
      <c r="J766" s="102" t="s">
        <v>30</v>
      </c>
      <c r="K766" s="337">
        <v>0.13463324048282266</v>
      </c>
      <c r="L766" s="263">
        <v>0</v>
      </c>
      <c r="M766" s="338">
        <f t="shared" si="70"/>
        <v>42324637</v>
      </c>
      <c r="N766" s="339" t="s">
        <v>2229</v>
      </c>
      <c r="O766" s="339">
        <v>0</v>
      </c>
      <c r="P766" s="340">
        <v>0</v>
      </c>
      <c r="Q766" s="287"/>
      <c r="R766" s="280"/>
    </row>
    <row r="767" spans="1:18" s="288" customFormat="1" ht="126" x14ac:dyDescent="0.35">
      <c r="A767" s="134" t="s">
        <v>6</v>
      </c>
      <c r="B767" s="134" t="s">
        <v>2030</v>
      </c>
      <c r="C767" s="134" t="s">
        <v>2031</v>
      </c>
      <c r="D767" s="128" t="s">
        <v>1375</v>
      </c>
      <c r="E767" s="16">
        <v>44543</v>
      </c>
      <c r="F767" s="122">
        <v>42324637</v>
      </c>
      <c r="G767" s="102" t="s">
        <v>973</v>
      </c>
      <c r="H767" s="103">
        <v>44742</v>
      </c>
      <c r="I767" s="102" t="s">
        <v>1</v>
      </c>
      <c r="J767" s="102" t="s">
        <v>30</v>
      </c>
      <c r="K767" s="337">
        <v>0.13927547578097002</v>
      </c>
      <c r="L767" s="263">
        <v>0</v>
      </c>
      <c r="M767" s="338">
        <f t="shared" si="70"/>
        <v>42324637</v>
      </c>
      <c r="N767" s="339" t="s">
        <v>2229</v>
      </c>
      <c r="O767" s="339">
        <v>0</v>
      </c>
      <c r="P767" s="340">
        <v>0</v>
      </c>
      <c r="Q767" s="287"/>
      <c r="R767" s="280"/>
    </row>
    <row r="768" spans="1:18" s="288" customFormat="1" ht="126" x14ac:dyDescent="0.35">
      <c r="A768" s="134" t="s">
        <v>6</v>
      </c>
      <c r="B768" s="134" t="s">
        <v>2032</v>
      </c>
      <c r="C768" s="134" t="s">
        <v>1356</v>
      </c>
      <c r="D768" s="128" t="s">
        <v>1375</v>
      </c>
      <c r="E768" s="16">
        <v>44543</v>
      </c>
      <c r="F768" s="122">
        <v>42324637</v>
      </c>
      <c r="G768" s="102" t="s">
        <v>973</v>
      </c>
      <c r="H768" s="103">
        <v>44742</v>
      </c>
      <c r="I768" s="102" t="s">
        <v>1</v>
      </c>
      <c r="J768" s="102" t="s">
        <v>30</v>
      </c>
      <c r="K768" s="337">
        <v>0.12070487581249141</v>
      </c>
      <c r="L768" s="263">
        <v>0</v>
      </c>
      <c r="M768" s="338">
        <f t="shared" si="70"/>
        <v>42324637</v>
      </c>
      <c r="N768" s="339" t="s">
        <v>2229</v>
      </c>
      <c r="O768" s="339">
        <v>0</v>
      </c>
      <c r="P768" s="340">
        <v>0</v>
      </c>
      <c r="Q768" s="287"/>
      <c r="R768" s="280"/>
    </row>
    <row r="769" spans="1:18" s="288" customFormat="1" ht="108" x14ac:dyDescent="0.35">
      <c r="A769" s="134" t="s">
        <v>6</v>
      </c>
      <c r="B769" s="134" t="s">
        <v>2033</v>
      </c>
      <c r="C769" s="134" t="s">
        <v>1349</v>
      </c>
      <c r="D769" s="128" t="s">
        <v>2034</v>
      </c>
      <c r="E769" s="16">
        <v>44543</v>
      </c>
      <c r="F769" s="122">
        <v>25193226</v>
      </c>
      <c r="G769" s="102" t="s">
        <v>973</v>
      </c>
      <c r="H769" s="103">
        <v>44742</v>
      </c>
      <c r="I769" s="102" t="s">
        <v>1</v>
      </c>
      <c r="J769" s="102" t="s">
        <v>30</v>
      </c>
      <c r="K769" s="337">
        <v>8.8207838091080515E-2</v>
      </c>
      <c r="L769" s="263">
        <v>0</v>
      </c>
      <c r="M769" s="338">
        <f t="shared" si="70"/>
        <v>25193226</v>
      </c>
      <c r="N769" s="339" t="s">
        <v>2229</v>
      </c>
      <c r="O769" s="339">
        <v>0</v>
      </c>
      <c r="P769" s="340">
        <v>0</v>
      </c>
      <c r="Q769" s="287"/>
      <c r="R769" s="280"/>
    </row>
    <row r="770" spans="1:18" s="288" customFormat="1" ht="90" x14ac:dyDescent="0.35">
      <c r="A770" s="134" t="s">
        <v>6</v>
      </c>
      <c r="B770" s="134" t="s">
        <v>2035</v>
      </c>
      <c r="C770" s="134" t="s">
        <v>1354</v>
      </c>
      <c r="D770" s="128" t="s">
        <v>2036</v>
      </c>
      <c r="E770" s="16">
        <v>44543</v>
      </c>
      <c r="F770" s="122">
        <v>25193226</v>
      </c>
      <c r="G770" s="102" t="s">
        <v>973</v>
      </c>
      <c r="H770" s="103">
        <v>44742</v>
      </c>
      <c r="I770" s="102" t="s">
        <v>1</v>
      </c>
      <c r="J770" s="102" t="s">
        <v>30</v>
      </c>
      <c r="K770" s="337">
        <v>8.3565320296813114E-2</v>
      </c>
      <c r="L770" s="263">
        <v>0</v>
      </c>
      <c r="M770" s="338">
        <f t="shared" si="70"/>
        <v>25193226</v>
      </c>
      <c r="N770" s="339" t="s">
        <v>2229</v>
      </c>
      <c r="O770" s="339">
        <v>0</v>
      </c>
      <c r="P770" s="340">
        <v>0</v>
      </c>
      <c r="Q770" s="287"/>
      <c r="R770" s="280"/>
    </row>
    <row r="771" spans="1:18" s="288" customFormat="1" ht="90" x14ac:dyDescent="0.35">
      <c r="A771" s="134" t="s">
        <v>6</v>
      </c>
      <c r="B771" s="134" t="s">
        <v>2037</v>
      </c>
      <c r="C771" s="134" t="s">
        <v>1732</v>
      </c>
      <c r="D771" s="128" t="s">
        <v>2038</v>
      </c>
      <c r="E771" s="16">
        <v>44544</v>
      </c>
      <c r="F771" s="122">
        <v>50386473</v>
      </c>
      <c r="G771" s="102" t="s">
        <v>973</v>
      </c>
      <c r="H771" s="103">
        <v>44742</v>
      </c>
      <c r="I771" s="102" t="s">
        <v>1</v>
      </c>
      <c r="J771" s="102" t="s">
        <v>30</v>
      </c>
      <c r="K771" s="337">
        <v>7.8922802502545727E-2</v>
      </c>
      <c r="L771" s="263">
        <v>0</v>
      </c>
      <c r="M771" s="338">
        <f t="shared" si="70"/>
        <v>50386473</v>
      </c>
      <c r="N771" s="339" t="s">
        <v>2229</v>
      </c>
      <c r="O771" s="339">
        <v>0</v>
      </c>
      <c r="P771" s="340">
        <v>0</v>
      </c>
      <c r="Q771" s="287"/>
      <c r="R771" s="280"/>
    </row>
    <row r="772" spans="1:18" s="288" customFormat="1" ht="90" x14ac:dyDescent="0.35">
      <c r="A772" s="134" t="s">
        <v>6</v>
      </c>
      <c r="B772" s="134" t="s">
        <v>2039</v>
      </c>
      <c r="C772" s="134" t="s">
        <v>1733</v>
      </c>
      <c r="D772" s="128" t="s">
        <v>2038</v>
      </c>
      <c r="E772" s="16">
        <v>44545</v>
      </c>
      <c r="F772" s="122">
        <v>50386473</v>
      </c>
      <c r="G772" s="102" t="s">
        <v>973</v>
      </c>
      <c r="H772" s="103">
        <v>44742</v>
      </c>
      <c r="I772" s="102" t="s">
        <v>1</v>
      </c>
      <c r="J772" s="102" t="s">
        <v>30</v>
      </c>
      <c r="K772" s="337">
        <v>8.3565320296813114E-2</v>
      </c>
      <c r="L772" s="263">
        <v>0</v>
      </c>
      <c r="M772" s="338">
        <f t="shared" si="70"/>
        <v>50386473</v>
      </c>
      <c r="N772" s="339" t="s">
        <v>2229</v>
      </c>
      <c r="O772" s="339">
        <v>0</v>
      </c>
      <c r="P772" s="340">
        <v>0</v>
      </c>
      <c r="Q772" s="287"/>
      <c r="R772" s="280"/>
    </row>
    <row r="773" spans="1:18" s="288" customFormat="1" ht="72" x14ac:dyDescent="0.35">
      <c r="A773" s="19" t="s">
        <v>6</v>
      </c>
      <c r="B773" s="19" t="s">
        <v>2040</v>
      </c>
      <c r="C773" s="19" t="s">
        <v>403</v>
      </c>
      <c r="D773" s="130" t="s">
        <v>2041</v>
      </c>
      <c r="E773" s="113">
        <v>44533</v>
      </c>
      <c r="F773" s="111">
        <v>158409468</v>
      </c>
      <c r="G773" s="112" t="s">
        <v>973</v>
      </c>
      <c r="H773" s="113">
        <v>44742</v>
      </c>
      <c r="I773" s="112" t="s">
        <v>1</v>
      </c>
      <c r="J773" s="112" t="s">
        <v>601</v>
      </c>
      <c r="K773" s="289">
        <v>7.8922802502545727E-2</v>
      </c>
      <c r="L773" s="238">
        <v>0</v>
      </c>
      <c r="M773" s="284">
        <f t="shared" si="70"/>
        <v>158409468</v>
      </c>
      <c r="N773" s="285" t="s">
        <v>2229</v>
      </c>
      <c r="O773" s="285">
        <v>0</v>
      </c>
      <c r="P773" s="286">
        <v>0</v>
      </c>
      <c r="Q773" s="287"/>
      <c r="R773" s="280"/>
    </row>
    <row r="774" spans="1:18" s="288" customFormat="1" ht="90" x14ac:dyDescent="0.35">
      <c r="A774" s="19" t="s">
        <v>6</v>
      </c>
      <c r="B774" s="19" t="s">
        <v>2042</v>
      </c>
      <c r="C774" s="19" t="s">
        <v>2043</v>
      </c>
      <c r="D774" s="130" t="s">
        <v>2044</v>
      </c>
      <c r="E774" s="113">
        <v>44531</v>
      </c>
      <c r="F774" s="111">
        <v>50386473</v>
      </c>
      <c r="G774" s="112" t="s">
        <v>973</v>
      </c>
      <c r="H774" s="113">
        <v>44742</v>
      </c>
      <c r="I774" s="112" t="s">
        <v>1</v>
      </c>
      <c r="J774" s="112" t="s">
        <v>601</v>
      </c>
      <c r="K774" s="289">
        <v>7.8922802502545727E-2</v>
      </c>
      <c r="L774" s="238">
        <v>0</v>
      </c>
      <c r="M774" s="284">
        <f t="shared" ref="M774:M837" si="71">+F774-L774</f>
        <v>50386473</v>
      </c>
      <c r="N774" s="285" t="s">
        <v>2229</v>
      </c>
      <c r="O774" s="285">
        <v>0</v>
      </c>
      <c r="P774" s="286">
        <v>0</v>
      </c>
      <c r="Q774" s="287"/>
      <c r="R774" s="280"/>
    </row>
    <row r="775" spans="1:18" s="288" customFormat="1" ht="72" x14ac:dyDescent="0.35">
      <c r="A775" s="19" t="s">
        <v>6</v>
      </c>
      <c r="B775" s="19" t="s">
        <v>2045</v>
      </c>
      <c r="C775" s="19" t="s">
        <v>664</v>
      </c>
      <c r="D775" s="130" t="s">
        <v>2046</v>
      </c>
      <c r="E775" s="20">
        <v>44532</v>
      </c>
      <c r="F775" s="111">
        <v>29224155</v>
      </c>
      <c r="G775" s="112" t="s">
        <v>973</v>
      </c>
      <c r="H775" s="113">
        <v>44742</v>
      </c>
      <c r="I775" s="112" t="s">
        <v>1</v>
      </c>
      <c r="J775" s="112" t="s">
        <v>601</v>
      </c>
      <c r="K775" s="289">
        <v>7.4280284708278327E-2</v>
      </c>
      <c r="L775" s="238">
        <v>0</v>
      </c>
      <c r="M775" s="284">
        <f t="shared" si="71"/>
        <v>29224155</v>
      </c>
      <c r="N775" s="285" t="s">
        <v>2229</v>
      </c>
      <c r="O775" s="285">
        <v>0</v>
      </c>
      <c r="P775" s="286">
        <v>0</v>
      </c>
      <c r="Q775" s="287"/>
      <c r="R775" s="280"/>
    </row>
    <row r="776" spans="1:18" s="288" customFormat="1" ht="69.599999999999994" customHeight="1" x14ac:dyDescent="0.35">
      <c r="A776" s="19" t="s">
        <v>6</v>
      </c>
      <c r="B776" s="19" t="s">
        <v>2047</v>
      </c>
      <c r="C776" s="19" t="s">
        <v>2048</v>
      </c>
      <c r="D776" s="130" t="s">
        <v>111</v>
      </c>
      <c r="E776" s="20">
        <v>44540</v>
      </c>
      <c r="F776" s="111">
        <v>25193226</v>
      </c>
      <c r="G776" s="112" t="s">
        <v>973</v>
      </c>
      <c r="H776" s="113">
        <v>44742</v>
      </c>
      <c r="I776" s="112" t="s">
        <v>1</v>
      </c>
      <c r="J776" s="112" t="s">
        <v>63</v>
      </c>
      <c r="K776" s="289">
        <v>6.9637766914010926E-2</v>
      </c>
      <c r="L776" s="238">
        <v>0</v>
      </c>
      <c r="M776" s="284">
        <f t="shared" si="71"/>
        <v>25193226</v>
      </c>
      <c r="N776" s="285" t="s">
        <v>2229</v>
      </c>
      <c r="O776" s="285">
        <v>0</v>
      </c>
      <c r="P776" s="286">
        <v>0</v>
      </c>
      <c r="Q776" s="287"/>
      <c r="R776" s="280"/>
    </row>
    <row r="777" spans="1:18" s="288" customFormat="1" ht="69.599999999999994" customHeight="1" x14ac:dyDescent="0.35">
      <c r="A777" s="19" t="s">
        <v>6</v>
      </c>
      <c r="B777" s="19" t="s">
        <v>2049</v>
      </c>
      <c r="C777" s="19" t="s">
        <v>2050</v>
      </c>
      <c r="D777" s="130" t="s">
        <v>111</v>
      </c>
      <c r="E777" s="20">
        <v>44544</v>
      </c>
      <c r="F777" s="111">
        <v>25193226</v>
      </c>
      <c r="G777" s="112" t="s">
        <v>973</v>
      </c>
      <c r="H777" s="113">
        <v>44742</v>
      </c>
      <c r="I777" s="112" t="s">
        <v>1</v>
      </c>
      <c r="J777" s="112" t="s">
        <v>63</v>
      </c>
      <c r="K777" s="289">
        <v>5.5710213531208745E-2</v>
      </c>
      <c r="L777" s="238">
        <v>0</v>
      </c>
      <c r="M777" s="284">
        <f t="shared" si="71"/>
        <v>25193226</v>
      </c>
      <c r="N777" s="285" t="s">
        <v>2229</v>
      </c>
      <c r="O777" s="285">
        <v>0</v>
      </c>
      <c r="P777" s="286">
        <v>0</v>
      </c>
      <c r="Q777" s="287"/>
      <c r="R777" s="280"/>
    </row>
    <row r="778" spans="1:18" s="288" customFormat="1" ht="54" x14ac:dyDescent="0.35">
      <c r="A778" s="19" t="s">
        <v>6</v>
      </c>
      <c r="B778" s="19" t="s">
        <v>2051</v>
      </c>
      <c r="C778" s="19" t="s">
        <v>65</v>
      </c>
      <c r="D778" s="130" t="s">
        <v>111</v>
      </c>
      <c r="E778" s="20">
        <v>44543</v>
      </c>
      <c r="F778" s="111">
        <v>25193226</v>
      </c>
      <c r="G778" s="112" t="s">
        <v>973</v>
      </c>
      <c r="H778" s="113">
        <v>44742</v>
      </c>
      <c r="I778" s="112" t="s">
        <v>1</v>
      </c>
      <c r="J778" s="112" t="s">
        <v>63</v>
      </c>
      <c r="K778" s="289">
        <v>0.11606309011858718</v>
      </c>
      <c r="L778" s="238">
        <v>0</v>
      </c>
      <c r="M778" s="284">
        <f t="shared" si="71"/>
        <v>25193226</v>
      </c>
      <c r="N778" s="285" t="s">
        <v>2229</v>
      </c>
      <c r="O778" s="285">
        <v>0</v>
      </c>
      <c r="P778" s="286">
        <v>0</v>
      </c>
      <c r="Q778" s="287"/>
      <c r="R778" s="280"/>
    </row>
    <row r="779" spans="1:18" s="288" customFormat="1" ht="69.599999999999994" customHeight="1" x14ac:dyDescent="0.35">
      <c r="A779" s="19" t="s">
        <v>6</v>
      </c>
      <c r="B779" s="19" t="s">
        <v>2052</v>
      </c>
      <c r="C779" s="19" t="s">
        <v>112</v>
      </c>
      <c r="D779" s="130" t="s">
        <v>111</v>
      </c>
      <c r="E779" s="20">
        <v>44540</v>
      </c>
      <c r="F779" s="111">
        <v>25193226</v>
      </c>
      <c r="G779" s="112" t="s">
        <v>973</v>
      </c>
      <c r="H779" s="113">
        <v>44742</v>
      </c>
      <c r="I779" s="112" t="s">
        <v>1</v>
      </c>
      <c r="J779" s="112" t="s">
        <v>63</v>
      </c>
      <c r="K779" s="289">
        <v>0.11606261942930506</v>
      </c>
      <c r="L779" s="238">
        <v>0</v>
      </c>
      <c r="M779" s="284">
        <f t="shared" si="71"/>
        <v>25193226</v>
      </c>
      <c r="N779" s="285" t="s">
        <v>2229</v>
      </c>
      <c r="O779" s="285">
        <v>0</v>
      </c>
      <c r="P779" s="286">
        <v>0</v>
      </c>
      <c r="Q779" s="287"/>
      <c r="R779" s="280"/>
    </row>
    <row r="780" spans="1:18" s="288" customFormat="1" ht="54" x14ac:dyDescent="0.35">
      <c r="A780" s="19" t="s">
        <v>6</v>
      </c>
      <c r="B780" s="19" t="s">
        <v>2053</v>
      </c>
      <c r="C780" s="19" t="s">
        <v>114</v>
      </c>
      <c r="D780" s="130" t="s">
        <v>111</v>
      </c>
      <c r="E780" s="20">
        <v>44544</v>
      </c>
      <c r="F780" s="111">
        <v>25193226</v>
      </c>
      <c r="G780" s="112" t="s">
        <v>973</v>
      </c>
      <c r="H780" s="113">
        <v>44742</v>
      </c>
      <c r="I780" s="112" t="s">
        <v>1</v>
      </c>
      <c r="J780" s="112" t="s">
        <v>63</v>
      </c>
      <c r="K780" s="289">
        <v>0.10213510509778845</v>
      </c>
      <c r="L780" s="238">
        <v>0</v>
      </c>
      <c r="M780" s="284">
        <f t="shared" si="71"/>
        <v>25193226</v>
      </c>
      <c r="N780" s="285" t="s">
        <v>2229</v>
      </c>
      <c r="O780" s="285">
        <v>0</v>
      </c>
      <c r="P780" s="286">
        <v>0</v>
      </c>
      <c r="Q780" s="287"/>
      <c r="R780" s="280"/>
    </row>
    <row r="781" spans="1:18" s="288" customFormat="1" ht="54" x14ac:dyDescent="0.35">
      <c r="A781" s="19" t="s">
        <v>6</v>
      </c>
      <c r="B781" s="19" t="s">
        <v>2054</v>
      </c>
      <c r="C781" s="19" t="s">
        <v>2055</v>
      </c>
      <c r="D781" s="130" t="s">
        <v>111</v>
      </c>
      <c r="E781" s="20">
        <v>44544</v>
      </c>
      <c r="F781" s="111">
        <v>25193226</v>
      </c>
      <c r="G781" s="112" t="s">
        <v>973</v>
      </c>
      <c r="H781" s="113">
        <v>44742</v>
      </c>
      <c r="I781" s="112" t="s">
        <v>1</v>
      </c>
      <c r="J781" s="112" t="s">
        <v>63</v>
      </c>
      <c r="K781" s="289">
        <v>0.11606261942930506</v>
      </c>
      <c r="L781" s="238">
        <v>0</v>
      </c>
      <c r="M781" s="284">
        <f t="shared" si="71"/>
        <v>25193226</v>
      </c>
      <c r="N781" s="285" t="s">
        <v>2229</v>
      </c>
      <c r="O781" s="285">
        <v>0</v>
      </c>
      <c r="P781" s="286">
        <v>0</v>
      </c>
      <c r="Q781" s="287"/>
      <c r="R781" s="280"/>
    </row>
    <row r="782" spans="1:18" s="288" customFormat="1" ht="54" x14ac:dyDescent="0.35">
      <c r="A782" s="19" t="s">
        <v>6</v>
      </c>
      <c r="B782" s="19" t="s">
        <v>2056</v>
      </c>
      <c r="C782" s="19" t="s">
        <v>2057</v>
      </c>
      <c r="D782" s="130" t="s">
        <v>111</v>
      </c>
      <c r="E782" s="20">
        <v>44544</v>
      </c>
      <c r="F782" s="111">
        <v>25193226</v>
      </c>
      <c r="G782" s="112" t="s">
        <v>973</v>
      </c>
      <c r="H782" s="113">
        <v>44742</v>
      </c>
      <c r="I782" s="112" t="s">
        <v>1</v>
      </c>
      <c r="J782" s="112" t="s">
        <v>63</v>
      </c>
      <c r="K782" s="289">
        <v>0.12070512420647726</v>
      </c>
      <c r="L782" s="238">
        <v>0</v>
      </c>
      <c r="M782" s="284">
        <f t="shared" si="71"/>
        <v>25193226</v>
      </c>
      <c r="N782" s="285" t="s">
        <v>2229</v>
      </c>
      <c r="O782" s="285">
        <v>0</v>
      </c>
      <c r="P782" s="286">
        <v>0</v>
      </c>
      <c r="Q782" s="287"/>
      <c r="R782" s="280"/>
    </row>
    <row r="783" spans="1:18" s="288" customFormat="1" ht="54" x14ac:dyDescent="0.35">
      <c r="A783" s="19" t="s">
        <v>6</v>
      </c>
      <c r="B783" s="19" t="s">
        <v>2058</v>
      </c>
      <c r="C783" s="19" t="s">
        <v>2059</v>
      </c>
      <c r="D783" s="130" t="s">
        <v>224</v>
      </c>
      <c r="E783" s="20">
        <v>44544</v>
      </c>
      <c r="F783" s="111">
        <v>25193226</v>
      </c>
      <c r="G783" s="112" t="s">
        <v>973</v>
      </c>
      <c r="H783" s="113">
        <v>44742</v>
      </c>
      <c r="I783" s="112" t="s">
        <v>1</v>
      </c>
      <c r="J783" s="112" t="s">
        <v>63</v>
      </c>
      <c r="K783" s="289">
        <v>0.12070546265095228</v>
      </c>
      <c r="L783" s="238">
        <v>0</v>
      </c>
      <c r="M783" s="284">
        <f t="shared" si="71"/>
        <v>25193226</v>
      </c>
      <c r="N783" s="285" t="s">
        <v>2229</v>
      </c>
      <c r="O783" s="285">
        <v>0</v>
      </c>
      <c r="P783" s="286">
        <v>0</v>
      </c>
      <c r="Q783" s="287"/>
      <c r="R783" s="280"/>
    </row>
    <row r="784" spans="1:18" s="288" customFormat="1" ht="54" x14ac:dyDescent="0.35">
      <c r="A784" s="19" t="s">
        <v>6</v>
      </c>
      <c r="B784" s="19" t="s">
        <v>2060</v>
      </c>
      <c r="C784" s="19" t="s">
        <v>2061</v>
      </c>
      <c r="D784" s="130" t="s">
        <v>111</v>
      </c>
      <c r="E784" s="20">
        <v>44544</v>
      </c>
      <c r="F784" s="111">
        <v>25193226</v>
      </c>
      <c r="G784" s="112" t="s">
        <v>973</v>
      </c>
      <c r="H784" s="113">
        <v>44742</v>
      </c>
      <c r="I784" s="112" t="s">
        <v>1</v>
      </c>
      <c r="J784" s="112" t="s">
        <v>63</v>
      </c>
      <c r="K784" s="289">
        <v>0.10677760987496066</v>
      </c>
      <c r="L784" s="238">
        <v>0</v>
      </c>
      <c r="M784" s="284">
        <f t="shared" si="71"/>
        <v>25193226</v>
      </c>
      <c r="N784" s="285" t="s">
        <v>2229</v>
      </c>
      <c r="O784" s="285">
        <v>0</v>
      </c>
      <c r="P784" s="286">
        <v>0</v>
      </c>
      <c r="Q784" s="287"/>
      <c r="R784" s="280"/>
    </row>
    <row r="785" spans="1:18" s="288" customFormat="1" ht="72" x14ac:dyDescent="0.35">
      <c r="A785" s="19" t="s">
        <v>6</v>
      </c>
      <c r="B785" s="19" t="s">
        <v>2062</v>
      </c>
      <c r="C785" s="19" t="s">
        <v>254</v>
      </c>
      <c r="D785" s="130" t="s">
        <v>253</v>
      </c>
      <c r="E785" s="113">
        <v>44533</v>
      </c>
      <c r="F785" s="111">
        <v>32247332</v>
      </c>
      <c r="G785" s="112" t="s">
        <v>973</v>
      </c>
      <c r="H785" s="113">
        <v>44742</v>
      </c>
      <c r="I785" s="112" t="s">
        <v>1</v>
      </c>
      <c r="J785" s="112" t="s">
        <v>45</v>
      </c>
      <c r="K785" s="289">
        <v>0.11606294485668489</v>
      </c>
      <c r="L785" s="238">
        <v>0</v>
      </c>
      <c r="M785" s="284">
        <f t="shared" si="71"/>
        <v>32247332</v>
      </c>
      <c r="N785" s="285" t="s">
        <v>2229</v>
      </c>
      <c r="O785" s="285">
        <v>0</v>
      </c>
      <c r="P785" s="286">
        <v>0</v>
      </c>
      <c r="Q785" s="287"/>
      <c r="R785" s="280"/>
    </row>
    <row r="786" spans="1:18" s="288" customFormat="1" ht="54" x14ac:dyDescent="0.35">
      <c r="A786" s="19" t="s">
        <v>6</v>
      </c>
      <c r="B786" s="19" t="s">
        <v>2063</v>
      </c>
      <c r="C786" s="19" t="s">
        <v>2064</v>
      </c>
      <c r="D786" s="130" t="s">
        <v>1216</v>
      </c>
      <c r="E786" s="20">
        <v>44537</v>
      </c>
      <c r="F786" s="111">
        <v>36278261</v>
      </c>
      <c r="G786" s="112" t="s">
        <v>973</v>
      </c>
      <c r="H786" s="113">
        <v>44742</v>
      </c>
      <c r="I786" s="112" t="s">
        <v>1</v>
      </c>
      <c r="J786" s="112" t="s">
        <v>63</v>
      </c>
      <c r="K786" s="289">
        <v>0.11606294485668489</v>
      </c>
      <c r="L786" s="238">
        <v>0</v>
      </c>
      <c r="M786" s="284">
        <f t="shared" si="71"/>
        <v>36278261</v>
      </c>
      <c r="N786" s="285" t="s">
        <v>2229</v>
      </c>
      <c r="O786" s="285">
        <v>0</v>
      </c>
      <c r="P786" s="286">
        <v>0</v>
      </c>
      <c r="Q786" s="287"/>
      <c r="R786" s="280"/>
    </row>
    <row r="787" spans="1:18" s="288" customFormat="1" ht="54" x14ac:dyDescent="0.35">
      <c r="A787" s="19" t="s">
        <v>6</v>
      </c>
      <c r="B787" s="19" t="s">
        <v>2065</v>
      </c>
      <c r="C787" s="19" t="s">
        <v>2066</v>
      </c>
      <c r="D787" s="130" t="s">
        <v>1216</v>
      </c>
      <c r="E787" s="113">
        <v>44533</v>
      </c>
      <c r="F787" s="111">
        <v>36278261</v>
      </c>
      <c r="G787" s="112" t="s">
        <v>973</v>
      </c>
      <c r="H787" s="113">
        <v>44742</v>
      </c>
      <c r="I787" s="112" t="s">
        <v>1</v>
      </c>
      <c r="J787" s="112" t="s">
        <v>63</v>
      </c>
      <c r="K787" s="289">
        <v>0.1021353914738827</v>
      </c>
      <c r="L787" s="238">
        <v>0</v>
      </c>
      <c r="M787" s="284">
        <f t="shared" si="71"/>
        <v>36278261</v>
      </c>
      <c r="N787" s="285" t="s">
        <v>2229</v>
      </c>
      <c r="O787" s="285">
        <v>0</v>
      </c>
      <c r="P787" s="286">
        <v>0</v>
      </c>
      <c r="Q787" s="287"/>
      <c r="R787" s="280"/>
    </row>
    <row r="788" spans="1:18" s="288" customFormat="1" ht="54" x14ac:dyDescent="0.35">
      <c r="A788" s="19" t="s">
        <v>6</v>
      </c>
      <c r="B788" s="19" t="s">
        <v>2067</v>
      </c>
      <c r="C788" s="19" t="s">
        <v>650</v>
      </c>
      <c r="D788" s="130" t="s">
        <v>2068</v>
      </c>
      <c r="E788" s="113">
        <v>44533</v>
      </c>
      <c r="F788" s="111">
        <v>36278261</v>
      </c>
      <c r="G788" s="112" t="s">
        <v>973</v>
      </c>
      <c r="H788" s="113">
        <v>44742</v>
      </c>
      <c r="I788" s="112" t="s">
        <v>1</v>
      </c>
      <c r="J788" s="112" t="s">
        <v>63</v>
      </c>
      <c r="K788" s="289">
        <v>8.3565320296813114E-2</v>
      </c>
      <c r="L788" s="238">
        <v>0</v>
      </c>
      <c r="M788" s="284">
        <f t="shared" si="71"/>
        <v>36278261</v>
      </c>
      <c r="N788" s="285" t="s">
        <v>2229</v>
      </c>
      <c r="O788" s="285">
        <v>0</v>
      </c>
      <c r="P788" s="286">
        <v>0</v>
      </c>
      <c r="Q788" s="287"/>
      <c r="R788" s="280"/>
    </row>
    <row r="789" spans="1:18" s="288" customFormat="1" ht="108" x14ac:dyDescent="0.35">
      <c r="A789" s="19" t="s">
        <v>6</v>
      </c>
      <c r="B789" s="19" t="s">
        <v>2069</v>
      </c>
      <c r="C789" s="19" t="s">
        <v>719</v>
      </c>
      <c r="D789" s="130" t="s">
        <v>2070</v>
      </c>
      <c r="E789" s="113">
        <v>44536</v>
      </c>
      <c r="F789" s="111">
        <v>36278261</v>
      </c>
      <c r="G789" s="112" t="s">
        <v>973</v>
      </c>
      <c r="H789" s="113">
        <v>44742</v>
      </c>
      <c r="I789" s="112" t="s">
        <v>1</v>
      </c>
      <c r="J789" s="112" t="s">
        <v>601</v>
      </c>
      <c r="K789" s="289">
        <v>0.12070546265095228</v>
      </c>
      <c r="L789" s="238">
        <v>0</v>
      </c>
      <c r="M789" s="284">
        <f t="shared" si="71"/>
        <v>36278261</v>
      </c>
      <c r="N789" s="285" t="s">
        <v>2229</v>
      </c>
      <c r="O789" s="285">
        <v>0</v>
      </c>
      <c r="P789" s="286">
        <v>0</v>
      </c>
      <c r="Q789" s="287"/>
      <c r="R789" s="280"/>
    </row>
    <row r="790" spans="1:18" s="288" customFormat="1" ht="90" x14ac:dyDescent="0.35">
      <c r="A790" s="19" t="s">
        <v>6</v>
      </c>
      <c r="B790" s="19" t="s">
        <v>2071</v>
      </c>
      <c r="C790" s="19" t="s">
        <v>715</v>
      </c>
      <c r="D790" s="130" t="s">
        <v>2072</v>
      </c>
      <c r="E790" s="113">
        <v>44533</v>
      </c>
      <c r="F790" s="111">
        <v>25193226</v>
      </c>
      <c r="G790" s="112" t="s">
        <v>973</v>
      </c>
      <c r="H790" s="113">
        <v>44742</v>
      </c>
      <c r="I790" s="112" t="s">
        <v>1</v>
      </c>
      <c r="J790" s="112" t="s">
        <v>601</v>
      </c>
      <c r="K790" s="289">
        <v>0.12070546265095228</v>
      </c>
      <c r="L790" s="238">
        <v>0</v>
      </c>
      <c r="M790" s="284">
        <f t="shared" si="71"/>
        <v>25193226</v>
      </c>
      <c r="N790" s="285" t="s">
        <v>2229</v>
      </c>
      <c r="O790" s="285">
        <v>0</v>
      </c>
      <c r="P790" s="286">
        <v>0</v>
      </c>
      <c r="Q790" s="287"/>
      <c r="R790" s="280"/>
    </row>
    <row r="791" spans="1:18" s="288" customFormat="1" ht="36" x14ac:dyDescent="0.35">
      <c r="A791" s="19" t="s">
        <v>2204</v>
      </c>
      <c r="B791" s="19" t="s">
        <v>2195</v>
      </c>
      <c r="C791" s="19" t="s">
        <v>2209</v>
      </c>
      <c r="D791" s="130" t="s">
        <v>2219</v>
      </c>
      <c r="E791" s="20">
        <v>44539</v>
      </c>
      <c r="F791" s="126">
        <v>224016191</v>
      </c>
      <c r="G791" s="112" t="s">
        <v>973</v>
      </c>
      <c r="H791" s="113">
        <v>44561</v>
      </c>
      <c r="I791" s="112" t="s">
        <v>1</v>
      </c>
      <c r="J791" s="112" t="s">
        <v>436</v>
      </c>
      <c r="K791" s="289">
        <v>0.12070548126947757</v>
      </c>
      <c r="L791" s="238">
        <v>224016191</v>
      </c>
      <c r="M791" s="284">
        <f t="shared" si="71"/>
        <v>0</v>
      </c>
      <c r="N791" s="285" t="s">
        <v>2229</v>
      </c>
      <c r="O791" s="285">
        <v>0</v>
      </c>
      <c r="P791" s="286">
        <v>0</v>
      </c>
      <c r="Q791" s="287"/>
      <c r="R791" s="280"/>
    </row>
    <row r="792" spans="1:18" s="288" customFormat="1" ht="36" x14ac:dyDescent="0.35">
      <c r="A792" s="19" t="s">
        <v>2204</v>
      </c>
      <c r="B792" s="19" t="s">
        <v>2194</v>
      </c>
      <c r="C792" s="19" t="s">
        <v>2209</v>
      </c>
      <c r="D792" s="130" t="s">
        <v>2219</v>
      </c>
      <c r="E792" s="20">
        <v>44539</v>
      </c>
      <c r="F792" s="126">
        <v>329205408</v>
      </c>
      <c r="G792" s="112" t="s">
        <v>973</v>
      </c>
      <c r="H792" s="113">
        <v>44561</v>
      </c>
      <c r="I792" s="112" t="s">
        <v>1</v>
      </c>
      <c r="J792" s="112" t="s">
        <v>436</v>
      </c>
      <c r="K792" s="289">
        <v>7.8922581211927439E-2</v>
      </c>
      <c r="L792" s="238">
        <v>329205408</v>
      </c>
      <c r="M792" s="284">
        <f t="shared" si="71"/>
        <v>0</v>
      </c>
      <c r="N792" s="285" t="s">
        <v>2229</v>
      </c>
      <c r="O792" s="285">
        <v>0</v>
      </c>
      <c r="P792" s="286">
        <v>0</v>
      </c>
      <c r="Q792" s="287"/>
      <c r="R792" s="280"/>
    </row>
    <row r="793" spans="1:18" s="288" customFormat="1" ht="54" x14ac:dyDescent="0.35">
      <c r="A793" s="19" t="s">
        <v>6</v>
      </c>
      <c r="B793" s="19" t="s">
        <v>2073</v>
      </c>
      <c r="C793" s="19" t="s">
        <v>2074</v>
      </c>
      <c r="D793" s="130" t="s">
        <v>2075</v>
      </c>
      <c r="E793" s="20">
        <v>44537</v>
      </c>
      <c r="F793" s="111">
        <v>36278261</v>
      </c>
      <c r="G793" s="112" t="s">
        <v>973</v>
      </c>
      <c r="H793" s="113">
        <v>44742</v>
      </c>
      <c r="I793" s="112" t="s">
        <v>1</v>
      </c>
      <c r="J793" s="112" t="s">
        <v>63</v>
      </c>
      <c r="K793" s="289">
        <v>5.1067552548894224E-2</v>
      </c>
      <c r="L793" s="238">
        <v>0</v>
      </c>
      <c r="M793" s="284">
        <f t="shared" si="71"/>
        <v>36278261</v>
      </c>
      <c r="N793" s="285" t="s">
        <v>2229</v>
      </c>
      <c r="O793" s="285">
        <v>0</v>
      </c>
      <c r="P793" s="286">
        <v>0</v>
      </c>
      <c r="Q793" s="287"/>
      <c r="R793" s="280"/>
    </row>
    <row r="794" spans="1:18" s="288" customFormat="1" ht="54" x14ac:dyDescent="0.35">
      <c r="A794" s="19" t="s">
        <v>6</v>
      </c>
      <c r="B794" s="19" t="s">
        <v>2076</v>
      </c>
      <c r="C794" s="19" t="s">
        <v>2077</v>
      </c>
      <c r="D794" s="130" t="s">
        <v>1252</v>
      </c>
      <c r="E794" s="20">
        <v>44536</v>
      </c>
      <c r="F794" s="111">
        <v>25193226</v>
      </c>
      <c r="G794" s="112" t="s">
        <v>973</v>
      </c>
      <c r="H794" s="113">
        <v>44742</v>
      </c>
      <c r="I794" s="112" t="s">
        <v>1</v>
      </c>
      <c r="J794" s="112" t="s">
        <v>63</v>
      </c>
      <c r="K794" s="289">
        <v>8.820759076627184E-2</v>
      </c>
      <c r="L794" s="238">
        <v>0</v>
      </c>
      <c r="M794" s="284">
        <f t="shared" si="71"/>
        <v>25193226</v>
      </c>
      <c r="N794" s="285" t="s">
        <v>2229</v>
      </c>
      <c r="O794" s="285">
        <v>0</v>
      </c>
      <c r="P794" s="286">
        <v>0</v>
      </c>
      <c r="Q794" s="287"/>
      <c r="R794" s="280"/>
    </row>
    <row r="795" spans="1:18" s="288" customFormat="1" ht="54" x14ac:dyDescent="0.35">
      <c r="A795" s="19" t="s">
        <v>6</v>
      </c>
      <c r="B795" s="19" t="s">
        <v>2078</v>
      </c>
      <c r="C795" s="19" t="s">
        <v>2079</v>
      </c>
      <c r="D795" s="130" t="s">
        <v>1252</v>
      </c>
      <c r="E795" s="20">
        <v>44536</v>
      </c>
      <c r="F795" s="111">
        <v>25193226</v>
      </c>
      <c r="G795" s="112" t="s">
        <v>973</v>
      </c>
      <c r="H795" s="113">
        <v>44742</v>
      </c>
      <c r="I795" s="112" t="s">
        <v>1</v>
      </c>
      <c r="J795" s="112" t="s">
        <v>63</v>
      </c>
      <c r="K795" s="289">
        <v>0.12070566978810066</v>
      </c>
      <c r="L795" s="238">
        <v>0</v>
      </c>
      <c r="M795" s="284">
        <f t="shared" si="71"/>
        <v>25193226</v>
      </c>
      <c r="N795" s="285" t="s">
        <v>2229</v>
      </c>
      <c r="O795" s="285">
        <v>0</v>
      </c>
      <c r="P795" s="286">
        <v>0</v>
      </c>
      <c r="Q795" s="287"/>
      <c r="R795" s="280"/>
    </row>
    <row r="796" spans="1:18" s="288" customFormat="1" ht="54" x14ac:dyDescent="0.35">
      <c r="A796" s="19" t="s">
        <v>6</v>
      </c>
      <c r="B796" s="19" t="s">
        <v>2080</v>
      </c>
      <c r="C796" s="19" t="s">
        <v>2081</v>
      </c>
      <c r="D796" s="130" t="s">
        <v>2082</v>
      </c>
      <c r="E796" s="20">
        <v>44537</v>
      </c>
      <c r="F796" s="111">
        <v>25193226</v>
      </c>
      <c r="G796" s="112" t="s">
        <v>973</v>
      </c>
      <c r="H796" s="113">
        <v>44742</v>
      </c>
      <c r="I796" s="112" t="s">
        <v>1</v>
      </c>
      <c r="J796" s="112" t="s">
        <v>63</v>
      </c>
      <c r="K796" s="289">
        <v>0.10213551930435671</v>
      </c>
      <c r="L796" s="238">
        <v>0</v>
      </c>
      <c r="M796" s="284">
        <f t="shared" si="71"/>
        <v>25193226</v>
      </c>
      <c r="N796" s="285" t="s">
        <v>2229</v>
      </c>
      <c r="O796" s="285">
        <v>0</v>
      </c>
      <c r="P796" s="286">
        <v>0</v>
      </c>
      <c r="Q796" s="287"/>
      <c r="R796" s="280"/>
    </row>
    <row r="797" spans="1:18" s="288" customFormat="1" ht="54" x14ac:dyDescent="0.35">
      <c r="A797" s="19" t="s">
        <v>6</v>
      </c>
      <c r="B797" s="19" t="s">
        <v>2083</v>
      </c>
      <c r="C797" s="19" t="s">
        <v>290</v>
      </c>
      <c r="D797" s="130" t="s">
        <v>1252</v>
      </c>
      <c r="E797" s="20">
        <v>44543</v>
      </c>
      <c r="F797" s="111">
        <v>25193226</v>
      </c>
      <c r="G797" s="112" t="s">
        <v>973</v>
      </c>
      <c r="H797" s="113">
        <v>44742</v>
      </c>
      <c r="I797" s="112" t="s">
        <v>1</v>
      </c>
      <c r="J797" s="112" t="s">
        <v>63</v>
      </c>
      <c r="K797" s="289">
        <v>0.11606289648414168</v>
      </c>
      <c r="L797" s="238">
        <v>0</v>
      </c>
      <c r="M797" s="284">
        <f t="shared" si="71"/>
        <v>25193226</v>
      </c>
      <c r="N797" s="285" t="s">
        <v>2229</v>
      </c>
      <c r="O797" s="285">
        <v>0</v>
      </c>
      <c r="P797" s="286">
        <v>0</v>
      </c>
      <c r="Q797" s="287"/>
      <c r="R797" s="280"/>
    </row>
    <row r="798" spans="1:18" s="288" customFormat="1" ht="54" x14ac:dyDescent="0.35">
      <c r="A798" s="19" t="s">
        <v>6</v>
      </c>
      <c r="B798" s="19" t="s">
        <v>2084</v>
      </c>
      <c r="C798" s="19" t="s">
        <v>2085</v>
      </c>
      <c r="D798" s="130" t="s">
        <v>1252</v>
      </c>
      <c r="E798" s="20">
        <v>44533</v>
      </c>
      <c r="F798" s="111">
        <v>25193226</v>
      </c>
      <c r="G798" s="112" t="s">
        <v>973</v>
      </c>
      <c r="H798" s="113">
        <v>44742</v>
      </c>
      <c r="I798" s="112" t="s">
        <v>1</v>
      </c>
      <c r="J798" s="112" t="s">
        <v>63</v>
      </c>
      <c r="K798" s="289">
        <v>0.11606289648414168</v>
      </c>
      <c r="L798" s="238">
        <v>0</v>
      </c>
      <c r="M798" s="284">
        <f t="shared" si="71"/>
        <v>25193226</v>
      </c>
      <c r="N798" s="285" t="s">
        <v>2229</v>
      </c>
      <c r="O798" s="285">
        <v>0</v>
      </c>
      <c r="P798" s="286">
        <v>0</v>
      </c>
      <c r="Q798" s="287"/>
      <c r="R798" s="280"/>
    </row>
    <row r="799" spans="1:18" s="288" customFormat="1" ht="54" x14ac:dyDescent="0.35">
      <c r="A799" s="19" t="s">
        <v>6</v>
      </c>
      <c r="B799" s="19" t="s">
        <v>2089</v>
      </c>
      <c r="C799" s="19" t="s">
        <v>286</v>
      </c>
      <c r="D799" s="130" t="s">
        <v>2082</v>
      </c>
      <c r="E799" s="20">
        <v>44533</v>
      </c>
      <c r="F799" s="111">
        <v>25193226</v>
      </c>
      <c r="G799" s="112" t="s">
        <v>973</v>
      </c>
      <c r="H799" s="113">
        <v>44742</v>
      </c>
      <c r="I799" s="112" t="s">
        <v>1</v>
      </c>
      <c r="J799" s="112" t="s">
        <v>63</v>
      </c>
      <c r="K799" s="289">
        <v>0.11606289648414168</v>
      </c>
      <c r="L799" s="238">
        <v>0</v>
      </c>
      <c r="M799" s="284">
        <f t="shared" si="71"/>
        <v>25193226</v>
      </c>
      <c r="N799" s="285" t="s">
        <v>2229</v>
      </c>
      <c r="O799" s="285">
        <v>0</v>
      </c>
      <c r="P799" s="286">
        <v>0</v>
      </c>
      <c r="Q799" s="287"/>
      <c r="R799" s="280"/>
    </row>
    <row r="800" spans="1:18" s="288" customFormat="1" ht="108" x14ac:dyDescent="0.35">
      <c r="A800" s="19" t="s">
        <v>6</v>
      </c>
      <c r="B800" s="19" t="s">
        <v>2090</v>
      </c>
      <c r="C800" s="19" t="s">
        <v>457</v>
      </c>
      <c r="D800" s="130" t="s">
        <v>2091</v>
      </c>
      <c r="E800" s="20">
        <v>44533</v>
      </c>
      <c r="F800" s="111">
        <v>114881179</v>
      </c>
      <c r="G800" s="112" t="s">
        <v>973</v>
      </c>
      <c r="H800" s="113">
        <v>44742</v>
      </c>
      <c r="I800" s="112" t="s">
        <v>1</v>
      </c>
      <c r="J800" s="112" t="s">
        <v>455</v>
      </c>
      <c r="K800" s="289">
        <v>0</v>
      </c>
      <c r="L800" s="238">
        <v>0</v>
      </c>
      <c r="M800" s="284">
        <f t="shared" si="71"/>
        <v>114881179</v>
      </c>
      <c r="N800" s="285" t="s">
        <v>2229</v>
      </c>
      <c r="O800" s="285">
        <v>0</v>
      </c>
      <c r="P800" s="286">
        <v>0</v>
      </c>
      <c r="Q800" s="287"/>
      <c r="R800" s="280"/>
    </row>
    <row r="801" spans="1:18" s="288" customFormat="1" ht="54" x14ac:dyDescent="0.35">
      <c r="A801" s="19" t="s">
        <v>6</v>
      </c>
      <c r="B801" s="19" t="s">
        <v>2092</v>
      </c>
      <c r="C801" s="19" t="s">
        <v>1205</v>
      </c>
      <c r="D801" s="130" t="s">
        <v>1216</v>
      </c>
      <c r="E801" s="20">
        <v>44543</v>
      </c>
      <c r="F801" s="111">
        <v>36278261</v>
      </c>
      <c r="G801" s="112" t="s">
        <v>973</v>
      </c>
      <c r="H801" s="113">
        <v>44742</v>
      </c>
      <c r="I801" s="112" t="s">
        <v>1</v>
      </c>
      <c r="J801" s="112" t="s">
        <v>63</v>
      </c>
      <c r="K801" s="289">
        <v>4.642518793244902E-2</v>
      </c>
      <c r="L801" s="238">
        <v>0</v>
      </c>
      <c r="M801" s="284">
        <f t="shared" si="71"/>
        <v>36278261</v>
      </c>
      <c r="N801" s="285" t="s">
        <v>2229</v>
      </c>
      <c r="O801" s="285">
        <v>0</v>
      </c>
      <c r="P801" s="286">
        <v>0</v>
      </c>
      <c r="Q801" s="287"/>
      <c r="R801" s="280"/>
    </row>
    <row r="802" spans="1:18" s="288" customFormat="1" ht="54" x14ac:dyDescent="0.35">
      <c r="A802" s="19" t="s">
        <v>6</v>
      </c>
      <c r="B802" s="19" t="s">
        <v>2093</v>
      </c>
      <c r="C802" s="19" t="s">
        <v>2094</v>
      </c>
      <c r="D802" s="130" t="s">
        <v>1216</v>
      </c>
      <c r="E802" s="20">
        <v>44548</v>
      </c>
      <c r="F802" s="111">
        <v>36278261</v>
      </c>
      <c r="G802" s="112" t="s">
        <v>973</v>
      </c>
      <c r="H802" s="113">
        <v>44742</v>
      </c>
      <c r="I802" s="112" t="s">
        <v>1</v>
      </c>
      <c r="J802" s="112" t="s">
        <v>63</v>
      </c>
      <c r="K802" s="289">
        <v>0.11606261942930506</v>
      </c>
      <c r="L802" s="238">
        <v>0</v>
      </c>
      <c r="M802" s="284">
        <f t="shared" si="71"/>
        <v>36278261</v>
      </c>
      <c r="N802" s="285" t="s">
        <v>2229</v>
      </c>
      <c r="O802" s="285">
        <v>0</v>
      </c>
      <c r="P802" s="286">
        <v>0</v>
      </c>
      <c r="Q802" s="287"/>
      <c r="R802" s="280"/>
    </row>
    <row r="803" spans="1:18" s="288" customFormat="1" ht="54" x14ac:dyDescent="0.35">
      <c r="A803" s="19" t="s">
        <v>6</v>
      </c>
      <c r="B803" s="19" t="s">
        <v>2095</v>
      </c>
      <c r="C803" s="19" t="s">
        <v>2096</v>
      </c>
      <c r="D803" s="130" t="s">
        <v>1216</v>
      </c>
      <c r="E803" s="20">
        <v>44539</v>
      </c>
      <c r="F803" s="111">
        <v>36278261</v>
      </c>
      <c r="G803" s="112" t="s">
        <v>973</v>
      </c>
      <c r="H803" s="113">
        <v>44742</v>
      </c>
      <c r="I803" s="112" t="s">
        <v>1</v>
      </c>
      <c r="J803" s="112" t="s">
        <v>63</v>
      </c>
      <c r="K803" s="289">
        <v>5.1067552548894224E-2</v>
      </c>
      <c r="L803" s="238">
        <v>0</v>
      </c>
      <c r="M803" s="284">
        <f t="shared" si="71"/>
        <v>36278261</v>
      </c>
      <c r="N803" s="285" t="s">
        <v>2229</v>
      </c>
      <c r="O803" s="285">
        <v>0</v>
      </c>
      <c r="P803" s="286">
        <v>0</v>
      </c>
      <c r="Q803" s="287"/>
      <c r="R803" s="280"/>
    </row>
    <row r="804" spans="1:18" s="288" customFormat="1" ht="108" x14ac:dyDescent="0.35">
      <c r="A804" s="19" t="s">
        <v>6</v>
      </c>
      <c r="B804" s="19" t="s">
        <v>2097</v>
      </c>
      <c r="C804" s="19" t="s">
        <v>2098</v>
      </c>
      <c r="D804" s="130" t="s">
        <v>658</v>
      </c>
      <c r="E804" s="20">
        <v>44536</v>
      </c>
      <c r="F804" s="111">
        <v>73564266</v>
      </c>
      <c r="G804" s="112" t="s">
        <v>973</v>
      </c>
      <c r="H804" s="113">
        <v>44742</v>
      </c>
      <c r="I804" s="112" t="s">
        <v>1</v>
      </c>
      <c r="J804" s="112" t="s">
        <v>601</v>
      </c>
      <c r="K804" s="289">
        <v>7.8922581211927439E-2</v>
      </c>
      <c r="L804" s="238">
        <v>0</v>
      </c>
      <c r="M804" s="284">
        <f t="shared" si="71"/>
        <v>73564266</v>
      </c>
      <c r="N804" s="285">
        <v>1</v>
      </c>
      <c r="O804" s="285">
        <v>0</v>
      </c>
      <c r="P804" s="286">
        <v>0</v>
      </c>
      <c r="Q804" s="287"/>
      <c r="R804" s="280"/>
    </row>
    <row r="805" spans="1:18" s="288" customFormat="1" ht="72" x14ac:dyDescent="0.35">
      <c r="A805" s="19" t="s">
        <v>6</v>
      </c>
      <c r="B805" s="19" t="s">
        <v>2099</v>
      </c>
      <c r="C805" s="19" t="s">
        <v>947</v>
      </c>
      <c r="D805" s="130" t="s">
        <v>2100</v>
      </c>
      <c r="E805" s="20">
        <v>44536</v>
      </c>
      <c r="F805" s="111">
        <v>32247332</v>
      </c>
      <c r="G805" s="112" t="s">
        <v>973</v>
      </c>
      <c r="H805" s="113">
        <v>44742</v>
      </c>
      <c r="I805" s="112" t="s">
        <v>1</v>
      </c>
      <c r="J805" s="112" t="s">
        <v>45</v>
      </c>
      <c r="K805" s="289">
        <v>5.1067552548894224E-2</v>
      </c>
      <c r="L805" s="238">
        <v>0</v>
      </c>
      <c r="M805" s="284">
        <f t="shared" si="71"/>
        <v>32247332</v>
      </c>
      <c r="N805" s="285" t="s">
        <v>2229</v>
      </c>
      <c r="O805" s="285">
        <v>0</v>
      </c>
      <c r="P805" s="286">
        <v>0</v>
      </c>
      <c r="Q805" s="287"/>
      <c r="R805" s="280"/>
    </row>
    <row r="806" spans="1:18" s="288" customFormat="1" ht="72" x14ac:dyDescent="0.35">
      <c r="A806" s="134" t="s">
        <v>6</v>
      </c>
      <c r="B806" s="134" t="s">
        <v>2101</v>
      </c>
      <c r="C806" s="134" t="s">
        <v>2102</v>
      </c>
      <c r="D806" s="128" t="s">
        <v>35</v>
      </c>
      <c r="E806" s="16">
        <v>44536</v>
      </c>
      <c r="F806" s="122">
        <v>50386473</v>
      </c>
      <c r="G806" s="102" t="s">
        <v>973</v>
      </c>
      <c r="H806" s="103">
        <v>44742</v>
      </c>
      <c r="I806" s="102" t="s">
        <v>1</v>
      </c>
      <c r="J806" s="102" t="s">
        <v>34</v>
      </c>
      <c r="K806" s="337">
        <v>7.4280253749850686E-2</v>
      </c>
      <c r="L806" s="263">
        <v>0</v>
      </c>
      <c r="M806" s="338">
        <f t="shared" si="71"/>
        <v>50386473</v>
      </c>
      <c r="N806" s="339" t="s">
        <v>2229</v>
      </c>
      <c r="O806" s="339">
        <v>0</v>
      </c>
      <c r="P806" s="340">
        <v>0</v>
      </c>
      <c r="Q806" s="287"/>
      <c r="R806" s="280"/>
    </row>
    <row r="807" spans="1:18" s="288" customFormat="1" ht="72" x14ac:dyDescent="0.35">
      <c r="A807" s="134" t="s">
        <v>6</v>
      </c>
      <c r="B807" s="134" t="s">
        <v>2103</v>
      </c>
      <c r="C807" s="134" t="s">
        <v>434</v>
      </c>
      <c r="D807" s="128" t="s">
        <v>35</v>
      </c>
      <c r="E807" s="16">
        <v>44536</v>
      </c>
      <c r="F807" s="122">
        <v>50386473</v>
      </c>
      <c r="G807" s="102" t="s">
        <v>973</v>
      </c>
      <c r="H807" s="103">
        <v>44582</v>
      </c>
      <c r="I807" s="102" t="s">
        <v>1</v>
      </c>
      <c r="J807" s="102" t="s">
        <v>34</v>
      </c>
      <c r="K807" s="337">
        <v>6.963773789048501E-2</v>
      </c>
      <c r="L807" s="263">
        <v>0</v>
      </c>
      <c r="M807" s="338">
        <f t="shared" si="71"/>
        <v>50386473</v>
      </c>
      <c r="N807" s="339" t="s">
        <v>2229</v>
      </c>
      <c r="O807" s="339">
        <v>0</v>
      </c>
      <c r="P807" s="340">
        <v>0</v>
      </c>
      <c r="Q807" s="287"/>
      <c r="R807" s="280"/>
    </row>
    <row r="808" spans="1:18" s="288" customFormat="1" ht="72" x14ac:dyDescent="0.35">
      <c r="A808" s="19" t="s">
        <v>6</v>
      </c>
      <c r="B808" s="19" t="s">
        <v>2104</v>
      </c>
      <c r="C808" s="19" t="s">
        <v>2105</v>
      </c>
      <c r="D808" s="130" t="s">
        <v>652</v>
      </c>
      <c r="E808" s="20">
        <v>44537</v>
      </c>
      <c r="F808" s="111">
        <v>50386473</v>
      </c>
      <c r="G808" s="112" t="s">
        <v>973</v>
      </c>
      <c r="H808" s="113">
        <v>44742</v>
      </c>
      <c r="I808" s="112" t="s">
        <v>1</v>
      </c>
      <c r="J808" s="112" t="s">
        <v>7</v>
      </c>
      <c r="K808" s="289">
        <v>6.963773789048501E-2</v>
      </c>
      <c r="L808" s="238">
        <v>0</v>
      </c>
      <c r="M808" s="284">
        <f t="shared" si="71"/>
        <v>50386473</v>
      </c>
      <c r="N808" s="285" t="s">
        <v>2229</v>
      </c>
      <c r="O808" s="285">
        <v>0</v>
      </c>
      <c r="P808" s="286">
        <v>0</v>
      </c>
      <c r="Q808" s="287"/>
      <c r="R808" s="280"/>
    </row>
    <row r="809" spans="1:18" s="288" customFormat="1" ht="90" x14ac:dyDescent="0.35">
      <c r="A809" s="114" t="s">
        <v>6</v>
      </c>
      <c r="B809" s="114" t="s">
        <v>2106</v>
      </c>
      <c r="C809" s="114" t="s">
        <v>343</v>
      </c>
      <c r="D809" s="131" t="s">
        <v>2107</v>
      </c>
      <c r="E809" s="115">
        <v>44543</v>
      </c>
      <c r="F809" s="116">
        <v>57440586</v>
      </c>
      <c r="G809" s="117" t="s">
        <v>973</v>
      </c>
      <c r="H809" s="118">
        <v>44742</v>
      </c>
      <c r="I809" s="117" t="s">
        <v>1</v>
      </c>
      <c r="J809" s="117" t="s">
        <v>451</v>
      </c>
      <c r="K809" s="329">
        <v>7.4280253749850686E-2</v>
      </c>
      <c r="L809" s="261">
        <v>0</v>
      </c>
      <c r="M809" s="330">
        <f t="shared" si="71"/>
        <v>57440586</v>
      </c>
      <c r="N809" s="331" t="s">
        <v>2229</v>
      </c>
      <c r="O809" s="331">
        <v>0</v>
      </c>
      <c r="P809" s="332">
        <v>0</v>
      </c>
      <c r="Q809" s="287"/>
      <c r="R809" s="280"/>
    </row>
    <row r="810" spans="1:18" s="288" customFormat="1" ht="90" x14ac:dyDescent="0.35">
      <c r="A810" s="114" t="s">
        <v>6</v>
      </c>
      <c r="B810" s="114" t="s">
        <v>2108</v>
      </c>
      <c r="C810" s="114" t="s">
        <v>200</v>
      </c>
      <c r="D810" s="131" t="s">
        <v>2109</v>
      </c>
      <c r="E810" s="115">
        <v>44543</v>
      </c>
      <c r="F810" s="116">
        <v>57440586</v>
      </c>
      <c r="G810" s="117" t="s">
        <v>973</v>
      </c>
      <c r="H810" s="118">
        <v>44742</v>
      </c>
      <c r="I810" s="117" t="s">
        <v>1</v>
      </c>
      <c r="J810" s="117" t="s">
        <v>451</v>
      </c>
      <c r="K810" s="329">
        <v>7.4280300691918433E-2</v>
      </c>
      <c r="L810" s="261">
        <v>0</v>
      </c>
      <c r="M810" s="330">
        <f t="shared" si="71"/>
        <v>57440586</v>
      </c>
      <c r="N810" s="331" t="s">
        <v>2229</v>
      </c>
      <c r="O810" s="331">
        <v>0</v>
      </c>
      <c r="P810" s="332">
        <v>0</v>
      </c>
      <c r="Q810" s="287"/>
      <c r="R810" s="280"/>
    </row>
    <row r="811" spans="1:18" s="288" customFormat="1" ht="90" x14ac:dyDescent="0.35">
      <c r="A811" s="134" t="s">
        <v>6</v>
      </c>
      <c r="B811" s="134" t="s">
        <v>2110</v>
      </c>
      <c r="C811" s="134" t="s">
        <v>340</v>
      </c>
      <c r="D811" s="128" t="s">
        <v>2111</v>
      </c>
      <c r="E811" s="16">
        <v>44536</v>
      </c>
      <c r="F811" s="122">
        <v>36278261</v>
      </c>
      <c r="G811" s="102" t="s">
        <v>973</v>
      </c>
      <c r="H811" s="103">
        <v>44742</v>
      </c>
      <c r="I811" s="102" t="s">
        <v>1</v>
      </c>
      <c r="J811" s="102" t="s">
        <v>34</v>
      </c>
      <c r="K811" s="337">
        <v>0.10213541345138784</v>
      </c>
      <c r="L811" s="263">
        <v>0</v>
      </c>
      <c r="M811" s="338">
        <f t="shared" si="71"/>
        <v>36278261</v>
      </c>
      <c r="N811" s="339" t="s">
        <v>2229</v>
      </c>
      <c r="O811" s="339">
        <v>0</v>
      </c>
      <c r="P811" s="340">
        <v>0</v>
      </c>
      <c r="Q811" s="287"/>
      <c r="R811" s="280"/>
    </row>
    <row r="812" spans="1:18" s="288" customFormat="1" ht="54" x14ac:dyDescent="0.35">
      <c r="A812" s="19" t="s">
        <v>6</v>
      </c>
      <c r="B812" s="19" t="s">
        <v>2112</v>
      </c>
      <c r="C812" s="19" t="s">
        <v>670</v>
      </c>
      <c r="D812" s="130" t="s">
        <v>2068</v>
      </c>
      <c r="E812" s="20">
        <v>44544</v>
      </c>
      <c r="F812" s="111">
        <v>36278261</v>
      </c>
      <c r="G812" s="112" t="s">
        <v>973</v>
      </c>
      <c r="H812" s="113">
        <v>44742</v>
      </c>
      <c r="I812" s="112" t="s">
        <v>1</v>
      </c>
      <c r="J812" s="112" t="s">
        <v>63</v>
      </c>
      <c r="K812" s="289">
        <v>7.4280253749850686E-2</v>
      </c>
      <c r="L812" s="238">
        <v>0</v>
      </c>
      <c r="M812" s="284">
        <f t="shared" si="71"/>
        <v>36278261</v>
      </c>
      <c r="N812" s="285" t="s">
        <v>2229</v>
      </c>
      <c r="O812" s="285">
        <v>0</v>
      </c>
      <c r="P812" s="286">
        <v>0</v>
      </c>
      <c r="Q812" s="287"/>
      <c r="R812" s="280"/>
    </row>
    <row r="813" spans="1:18" s="288" customFormat="1" ht="54" x14ac:dyDescent="0.35">
      <c r="A813" s="19" t="s">
        <v>6</v>
      </c>
      <c r="B813" s="19" t="s">
        <v>2113</v>
      </c>
      <c r="C813" s="19" t="s">
        <v>2114</v>
      </c>
      <c r="D813" s="130" t="s">
        <v>1216</v>
      </c>
      <c r="E813" s="20">
        <v>44543</v>
      </c>
      <c r="F813" s="111">
        <v>36278261</v>
      </c>
      <c r="G813" s="112" t="s">
        <v>973</v>
      </c>
      <c r="H813" s="113">
        <v>44742</v>
      </c>
      <c r="I813" s="112" t="s">
        <v>1</v>
      </c>
      <c r="J813" s="112" t="s">
        <v>63</v>
      </c>
      <c r="K813" s="289">
        <v>8.356533827840823E-2</v>
      </c>
      <c r="L813" s="238">
        <v>0</v>
      </c>
      <c r="M813" s="284">
        <f t="shared" si="71"/>
        <v>36278261</v>
      </c>
      <c r="N813" s="285" t="s">
        <v>2229</v>
      </c>
      <c r="O813" s="285">
        <v>0</v>
      </c>
      <c r="P813" s="286">
        <v>0</v>
      </c>
      <c r="Q813" s="287"/>
      <c r="R813" s="280"/>
    </row>
    <row r="814" spans="1:18" s="288" customFormat="1" ht="54" x14ac:dyDescent="0.35">
      <c r="A814" s="19" t="s">
        <v>6</v>
      </c>
      <c r="B814" s="19" t="s">
        <v>2115</v>
      </c>
      <c r="C814" s="19" t="s">
        <v>2116</v>
      </c>
      <c r="D814" s="130" t="s">
        <v>1216</v>
      </c>
      <c r="E814" s="20">
        <v>44548</v>
      </c>
      <c r="F814" s="111">
        <v>36278261</v>
      </c>
      <c r="G814" s="112" t="s">
        <v>973</v>
      </c>
      <c r="H814" s="113">
        <v>44742</v>
      </c>
      <c r="I814" s="112" t="s">
        <v>1</v>
      </c>
      <c r="J814" s="112" t="s">
        <v>63</v>
      </c>
      <c r="K814" s="289">
        <v>0.49268164386728402</v>
      </c>
      <c r="L814" s="238">
        <v>0</v>
      </c>
      <c r="M814" s="284">
        <f t="shared" si="71"/>
        <v>36278261</v>
      </c>
      <c r="N814" s="285" t="s">
        <v>2229</v>
      </c>
      <c r="O814" s="285">
        <v>0</v>
      </c>
      <c r="P814" s="286">
        <v>0</v>
      </c>
      <c r="Q814" s="287"/>
      <c r="R814" s="280"/>
    </row>
    <row r="815" spans="1:18" s="288" customFormat="1" ht="72" x14ac:dyDescent="0.35">
      <c r="A815" s="134" t="s">
        <v>6</v>
      </c>
      <c r="B815" s="134" t="s">
        <v>2086</v>
      </c>
      <c r="C815" s="134" t="s">
        <v>2087</v>
      </c>
      <c r="D815" s="128" t="s">
        <v>2088</v>
      </c>
      <c r="E815" s="16">
        <v>44543</v>
      </c>
      <c r="F815" s="122">
        <v>50386473</v>
      </c>
      <c r="G815" s="102" t="s">
        <v>973</v>
      </c>
      <c r="H815" s="103">
        <v>44742</v>
      </c>
      <c r="I815" s="102" t="s">
        <v>1</v>
      </c>
      <c r="J815" s="102" t="s">
        <v>30</v>
      </c>
      <c r="K815" s="337">
        <v>8.3565085989099647E-2</v>
      </c>
      <c r="L815" s="263">
        <v>0</v>
      </c>
      <c r="M815" s="338">
        <f t="shared" si="71"/>
        <v>50386473</v>
      </c>
      <c r="N815" s="339" t="s">
        <v>2229</v>
      </c>
      <c r="O815" s="339">
        <v>0</v>
      </c>
      <c r="P815" s="340">
        <v>0</v>
      </c>
      <c r="Q815" s="287"/>
      <c r="R815" s="280"/>
    </row>
    <row r="816" spans="1:18" s="288" customFormat="1" ht="72" x14ac:dyDescent="0.35">
      <c r="A816" s="134" t="s">
        <v>6</v>
      </c>
      <c r="B816" s="134" t="s">
        <v>2117</v>
      </c>
      <c r="C816" s="134" t="s">
        <v>2118</v>
      </c>
      <c r="D816" s="128" t="s">
        <v>38</v>
      </c>
      <c r="E816" s="16">
        <v>44545</v>
      </c>
      <c r="F816" s="122">
        <v>50386473</v>
      </c>
      <c r="G816" s="102" t="s">
        <v>973</v>
      </c>
      <c r="H816" s="103">
        <v>44742</v>
      </c>
      <c r="I816" s="102" t="s">
        <v>1</v>
      </c>
      <c r="J816" s="102" t="s">
        <v>30</v>
      </c>
      <c r="K816" s="337">
        <v>8.820759076627184E-2</v>
      </c>
      <c r="L816" s="263">
        <v>0</v>
      </c>
      <c r="M816" s="338">
        <f t="shared" si="71"/>
        <v>50386473</v>
      </c>
      <c r="N816" s="339" t="s">
        <v>2229</v>
      </c>
      <c r="O816" s="339">
        <v>0</v>
      </c>
      <c r="P816" s="340">
        <v>0</v>
      </c>
      <c r="Q816" s="287"/>
      <c r="R816" s="280"/>
    </row>
    <row r="817" spans="1:18" s="288" customFormat="1" ht="72" x14ac:dyDescent="0.35">
      <c r="A817" s="134" t="s">
        <v>6</v>
      </c>
      <c r="B817" s="134" t="s">
        <v>2119</v>
      </c>
      <c r="C817" s="134" t="s">
        <v>2120</v>
      </c>
      <c r="D817" s="128" t="s">
        <v>2088</v>
      </c>
      <c r="E817" s="16">
        <v>44543</v>
      </c>
      <c r="F817" s="122">
        <v>50386473</v>
      </c>
      <c r="G817" s="102" t="s">
        <v>973</v>
      </c>
      <c r="H817" s="103">
        <v>44742</v>
      </c>
      <c r="I817" s="102" t="s">
        <v>1</v>
      </c>
      <c r="J817" s="102" t="s">
        <v>30</v>
      </c>
      <c r="K817" s="337">
        <v>8.3565085989099647E-2</v>
      </c>
      <c r="L817" s="263">
        <v>0</v>
      </c>
      <c r="M817" s="338">
        <f t="shared" si="71"/>
        <v>50386473</v>
      </c>
      <c r="N817" s="339" t="s">
        <v>2229</v>
      </c>
      <c r="O817" s="339">
        <v>0</v>
      </c>
      <c r="P817" s="340">
        <v>0</v>
      </c>
      <c r="Q817" s="287"/>
      <c r="R817" s="280"/>
    </row>
    <row r="818" spans="1:18" s="288" customFormat="1" ht="72" x14ac:dyDescent="0.35">
      <c r="A818" s="134" t="s">
        <v>6</v>
      </c>
      <c r="B818" s="134" t="s">
        <v>2121</v>
      </c>
      <c r="C818" s="134" t="s">
        <v>780</v>
      </c>
      <c r="D818" s="128" t="s">
        <v>2088</v>
      </c>
      <c r="E818" s="16">
        <v>44545</v>
      </c>
      <c r="F818" s="122">
        <v>50386473</v>
      </c>
      <c r="G818" s="102" t="s">
        <v>973</v>
      </c>
      <c r="H818" s="103">
        <v>44742</v>
      </c>
      <c r="I818" s="102" t="s">
        <v>1</v>
      </c>
      <c r="J818" s="102" t="s">
        <v>30</v>
      </c>
      <c r="K818" s="337">
        <v>5.1067674453022342E-2</v>
      </c>
      <c r="L818" s="263">
        <v>0</v>
      </c>
      <c r="M818" s="338">
        <f t="shared" si="71"/>
        <v>50386473</v>
      </c>
      <c r="N818" s="339" t="s">
        <v>2229</v>
      </c>
      <c r="O818" s="339">
        <v>0</v>
      </c>
      <c r="P818" s="340">
        <v>0</v>
      </c>
      <c r="Q818" s="287"/>
      <c r="R818" s="280"/>
    </row>
    <row r="819" spans="1:18" s="288" customFormat="1" ht="90" x14ac:dyDescent="0.35">
      <c r="A819" s="134" t="s">
        <v>6</v>
      </c>
      <c r="B819" s="134" t="s">
        <v>2122</v>
      </c>
      <c r="C819" s="134" t="s">
        <v>610</v>
      </c>
      <c r="D819" s="128" t="s">
        <v>611</v>
      </c>
      <c r="E819" s="16">
        <v>44545</v>
      </c>
      <c r="F819" s="122">
        <v>57440586</v>
      </c>
      <c r="G819" s="102" t="s">
        <v>973</v>
      </c>
      <c r="H819" s="103">
        <v>44742</v>
      </c>
      <c r="I819" s="102" t="s">
        <v>1</v>
      </c>
      <c r="J819" s="102" t="s">
        <v>30</v>
      </c>
      <c r="K819" s="337">
        <v>5.1067674453022342E-2</v>
      </c>
      <c r="L819" s="263">
        <v>0</v>
      </c>
      <c r="M819" s="338">
        <f t="shared" si="71"/>
        <v>57440586</v>
      </c>
      <c r="N819" s="339" t="s">
        <v>2229</v>
      </c>
      <c r="O819" s="339">
        <v>0</v>
      </c>
      <c r="P819" s="340">
        <v>0</v>
      </c>
      <c r="Q819" s="287"/>
      <c r="R819" s="280"/>
    </row>
    <row r="820" spans="1:18" s="288" customFormat="1" ht="90" x14ac:dyDescent="0.35">
      <c r="A820" s="134" t="s">
        <v>6</v>
      </c>
      <c r="B820" s="134" t="s">
        <v>2123</v>
      </c>
      <c r="C820" s="134" t="s">
        <v>85</v>
      </c>
      <c r="D820" s="128" t="s">
        <v>2124</v>
      </c>
      <c r="E820" s="16">
        <v>44539</v>
      </c>
      <c r="F820" s="122">
        <v>57440586</v>
      </c>
      <c r="G820" s="102" t="s">
        <v>973</v>
      </c>
      <c r="H820" s="103">
        <v>44742</v>
      </c>
      <c r="I820" s="102" t="s">
        <v>1</v>
      </c>
      <c r="J820" s="102" t="s">
        <v>30</v>
      </c>
      <c r="K820" s="337">
        <v>4.1782642734291005E-2</v>
      </c>
      <c r="L820" s="263">
        <v>0</v>
      </c>
      <c r="M820" s="338">
        <f t="shared" si="71"/>
        <v>57440586</v>
      </c>
      <c r="N820" s="339" t="s">
        <v>2229</v>
      </c>
      <c r="O820" s="339">
        <v>0</v>
      </c>
      <c r="P820" s="340">
        <v>0</v>
      </c>
      <c r="Q820" s="287"/>
      <c r="R820" s="280"/>
    </row>
    <row r="821" spans="1:18" s="288" customFormat="1" ht="72" x14ac:dyDescent="0.35">
      <c r="A821" s="134" t="s">
        <v>6</v>
      </c>
      <c r="B821" s="134" t="s">
        <v>2125</v>
      </c>
      <c r="C821" s="134" t="s">
        <v>2126</v>
      </c>
      <c r="D821" s="128" t="s">
        <v>38</v>
      </c>
      <c r="E821" s="16">
        <v>44545</v>
      </c>
      <c r="F821" s="122">
        <v>50386473</v>
      </c>
      <c r="G821" s="102"/>
      <c r="H821" s="103">
        <v>44742</v>
      </c>
      <c r="I821" s="102" t="s">
        <v>1</v>
      </c>
      <c r="J821" s="102" t="s">
        <v>30</v>
      </c>
      <c r="K821" s="337">
        <v>6.963773789048501E-2</v>
      </c>
      <c r="L821" s="263">
        <v>0</v>
      </c>
      <c r="M821" s="338">
        <f t="shared" si="71"/>
        <v>50386473</v>
      </c>
      <c r="N821" s="339" t="s">
        <v>2229</v>
      </c>
      <c r="O821" s="339">
        <v>0</v>
      </c>
      <c r="P821" s="340">
        <v>0</v>
      </c>
      <c r="Q821" s="287"/>
      <c r="R821" s="280"/>
    </row>
    <row r="822" spans="1:18" s="288" customFormat="1" ht="90" x14ac:dyDescent="0.35">
      <c r="A822" s="134" t="s">
        <v>6</v>
      </c>
      <c r="B822" s="134" t="s">
        <v>2127</v>
      </c>
      <c r="C822" s="134" t="s">
        <v>612</v>
      </c>
      <c r="D822" s="128" t="s">
        <v>2128</v>
      </c>
      <c r="E822" s="16">
        <v>44540</v>
      </c>
      <c r="F822" s="122">
        <v>57440586</v>
      </c>
      <c r="G822" s="102" t="s">
        <v>973</v>
      </c>
      <c r="H822" s="103">
        <v>44742</v>
      </c>
      <c r="I822" s="102" t="s">
        <v>1</v>
      </c>
      <c r="J822" s="102" t="s">
        <v>30</v>
      </c>
      <c r="K822" s="337">
        <v>8.356533827840823E-2</v>
      </c>
      <c r="L822" s="263">
        <v>0</v>
      </c>
      <c r="M822" s="338">
        <f t="shared" si="71"/>
        <v>57440586</v>
      </c>
      <c r="N822" s="339" t="s">
        <v>2229</v>
      </c>
      <c r="O822" s="339"/>
      <c r="P822" s="340"/>
      <c r="Q822" s="287"/>
      <c r="R822" s="280"/>
    </row>
    <row r="823" spans="1:18" s="288" customFormat="1" ht="72" x14ac:dyDescent="0.35">
      <c r="A823" s="19" t="s">
        <v>6</v>
      </c>
      <c r="B823" s="19" t="s">
        <v>2129</v>
      </c>
      <c r="C823" s="19" t="s">
        <v>2130</v>
      </c>
      <c r="D823" s="130" t="s">
        <v>2131</v>
      </c>
      <c r="E823" s="20">
        <v>44543</v>
      </c>
      <c r="F823" s="111">
        <v>25193226</v>
      </c>
      <c r="G823" s="112" t="s">
        <v>973</v>
      </c>
      <c r="H823" s="113">
        <v>44742</v>
      </c>
      <c r="I823" s="112" t="s">
        <v>1</v>
      </c>
      <c r="J823" s="112" t="s">
        <v>7</v>
      </c>
      <c r="K823" s="289">
        <v>7.8922802502545727E-2</v>
      </c>
      <c r="L823" s="238">
        <v>0</v>
      </c>
      <c r="M823" s="284">
        <f t="shared" si="71"/>
        <v>25193226</v>
      </c>
      <c r="N823" s="285" t="s">
        <v>2229</v>
      </c>
      <c r="O823" s="285">
        <v>0</v>
      </c>
      <c r="P823" s="286">
        <v>0</v>
      </c>
      <c r="Q823" s="287"/>
      <c r="R823" s="280"/>
    </row>
    <row r="824" spans="1:18" s="288" customFormat="1" ht="72" x14ac:dyDescent="0.35">
      <c r="A824" s="19" t="s">
        <v>6</v>
      </c>
      <c r="B824" s="19" t="s">
        <v>2132</v>
      </c>
      <c r="C824" s="19" t="s">
        <v>2133</v>
      </c>
      <c r="D824" s="130" t="s">
        <v>2134</v>
      </c>
      <c r="E824" s="20">
        <v>44543</v>
      </c>
      <c r="F824" s="111">
        <v>36278261</v>
      </c>
      <c r="G824" s="112" t="s">
        <v>973</v>
      </c>
      <c r="H824" s="113">
        <v>44742</v>
      </c>
      <c r="I824" s="112" t="s">
        <v>1</v>
      </c>
      <c r="J824" s="112" t="s">
        <v>7</v>
      </c>
      <c r="K824" s="289">
        <v>3.1801923091693218E-2</v>
      </c>
      <c r="L824" s="238">
        <v>0</v>
      </c>
      <c r="M824" s="284">
        <f t="shared" si="71"/>
        <v>36278261</v>
      </c>
      <c r="N824" s="285" t="s">
        <v>2229</v>
      </c>
      <c r="O824" s="285">
        <v>0</v>
      </c>
      <c r="P824" s="286">
        <v>0</v>
      </c>
      <c r="Q824" s="287"/>
      <c r="R824" s="280"/>
    </row>
    <row r="825" spans="1:18" s="288" customFormat="1" ht="72" x14ac:dyDescent="0.35">
      <c r="A825" s="19" t="s">
        <v>6</v>
      </c>
      <c r="B825" s="19" t="s">
        <v>2135</v>
      </c>
      <c r="C825" s="19" t="s">
        <v>758</v>
      </c>
      <c r="D825" s="130" t="s">
        <v>2136</v>
      </c>
      <c r="E825" s="20">
        <v>44543</v>
      </c>
      <c r="F825" s="111">
        <v>36278261</v>
      </c>
      <c r="G825" s="112" t="s">
        <v>973</v>
      </c>
      <c r="H825" s="113">
        <v>44742</v>
      </c>
      <c r="I825" s="112" t="s">
        <v>1</v>
      </c>
      <c r="J825" s="112" t="s">
        <v>7</v>
      </c>
      <c r="K825" s="289">
        <v>4.1782542994549823E-2</v>
      </c>
      <c r="L825" s="238">
        <v>0</v>
      </c>
      <c r="M825" s="284">
        <f t="shared" si="71"/>
        <v>36278261</v>
      </c>
      <c r="N825" s="285" t="s">
        <v>2229</v>
      </c>
      <c r="O825" s="285">
        <v>0</v>
      </c>
      <c r="P825" s="286">
        <v>0</v>
      </c>
      <c r="Q825" s="287"/>
      <c r="R825" s="280"/>
    </row>
    <row r="826" spans="1:18" s="288" customFormat="1" ht="72" x14ac:dyDescent="0.35">
      <c r="A826" s="19" t="s">
        <v>6</v>
      </c>
      <c r="B826" s="19" t="s">
        <v>2137</v>
      </c>
      <c r="C826" s="19" t="s">
        <v>2138</v>
      </c>
      <c r="D826" s="130" t="s">
        <v>2134</v>
      </c>
      <c r="E826" s="20">
        <v>44543</v>
      </c>
      <c r="F826" s="111">
        <v>36278261</v>
      </c>
      <c r="G826" s="112" t="s">
        <v>973</v>
      </c>
      <c r="H826" s="113">
        <v>44742</v>
      </c>
      <c r="I826" s="112" t="s">
        <v>1</v>
      </c>
      <c r="J826" s="112" t="s">
        <v>7</v>
      </c>
      <c r="K826" s="289">
        <v>6.963773789048501E-2</v>
      </c>
      <c r="L826" s="238">
        <v>0</v>
      </c>
      <c r="M826" s="284">
        <f t="shared" si="71"/>
        <v>36278261</v>
      </c>
      <c r="N826" s="285" t="s">
        <v>2229</v>
      </c>
      <c r="O826" s="285">
        <v>0</v>
      </c>
      <c r="P826" s="286">
        <v>0</v>
      </c>
      <c r="Q826" s="287"/>
      <c r="R826" s="280"/>
    </row>
    <row r="827" spans="1:18" s="288" customFormat="1" ht="36" x14ac:dyDescent="0.35">
      <c r="A827" s="19" t="s">
        <v>2204</v>
      </c>
      <c r="B827" s="19" t="s">
        <v>2198</v>
      </c>
      <c r="C827" s="19" t="s">
        <v>2212</v>
      </c>
      <c r="D827" s="130" t="s">
        <v>2222</v>
      </c>
      <c r="E827" s="20">
        <v>44546</v>
      </c>
      <c r="F827" s="126">
        <v>73993010</v>
      </c>
      <c r="G827" s="112" t="s">
        <v>973</v>
      </c>
      <c r="H827" s="113">
        <v>44606</v>
      </c>
      <c r="I827" s="112" t="s">
        <v>1</v>
      </c>
      <c r="J827" s="112" t="s">
        <v>436</v>
      </c>
      <c r="K827" s="289">
        <v>0</v>
      </c>
      <c r="L827" s="284">
        <v>0</v>
      </c>
      <c r="M827" s="284">
        <f t="shared" si="71"/>
        <v>73993010</v>
      </c>
      <c r="N827" s="285">
        <v>1</v>
      </c>
      <c r="O827" s="285">
        <v>0</v>
      </c>
      <c r="P827" s="286">
        <v>0</v>
      </c>
      <c r="Q827" s="287"/>
      <c r="R827" s="280"/>
    </row>
    <row r="828" spans="1:18" s="288" customFormat="1" ht="72" x14ac:dyDescent="0.35">
      <c r="A828" s="134" t="s">
        <v>6</v>
      </c>
      <c r="B828" s="134" t="s">
        <v>2139</v>
      </c>
      <c r="C828" s="134" t="s">
        <v>2140</v>
      </c>
      <c r="D828" s="128" t="s">
        <v>151</v>
      </c>
      <c r="E828" s="16">
        <v>44550</v>
      </c>
      <c r="F828" s="122">
        <v>50386473</v>
      </c>
      <c r="G828" s="102" t="s">
        <v>973</v>
      </c>
      <c r="H828" s="103">
        <v>44742</v>
      </c>
      <c r="I828" s="102" t="s">
        <v>1</v>
      </c>
      <c r="J828" s="102" t="s">
        <v>30</v>
      </c>
      <c r="K828" s="337">
        <v>4.1782642734291005E-2</v>
      </c>
      <c r="L828" s="263">
        <v>0</v>
      </c>
      <c r="M828" s="338">
        <f t="shared" si="71"/>
        <v>50386473</v>
      </c>
      <c r="N828" s="339" t="s">
        <v>2229</v>
      </c>
      <c r="O828" s="339">
        <v>0</v>
      </c>
      <c r="P828" s="340">
        <v>0</v>
      </c>
      <c r="Q828" s="287"/>
      <c r="R828" s="280"/>
    </row>
    <row r="829" spans="1:18" s="288" customFormat="1" ht="72" x14ac:dyDescent="0.35">
      <c r="A829" s="134" t="s">
        <v>6</v>
      </c>
      <c r="B829" s="134" t="s">
        <v>2141</v>
      </c>
      <c r="C829" s="134" t="s">
        <v>2142</v>
      </c>
      <c r="D829" s="128" t="s">
        <v>2143</v>
      </c>
      <c r="E829" s="16">
        <v>44548</v>
      </c>
      <c r="F829" s="122">
        <v>50386473</v>
      </c>
      <c r="G829" s="102" t="s">
        <v>973</v>
      </c>
      <c r="H829" s="103">
        <v>44742</v>
      </c>
      <c r="I829" s="102" t="s">
        <v>1</v>
      </c>
      <c r="J829" s="102" t="s">
        <v>30</v>
      </c>
      <c r="K829" s="337">
        <v>4.1782642734291005E-2</v>
      </c>
      <c r="L829" s="263">
        <v>0</v>
      </c>
      <c r="M829" s="338">
        <f t="shared" si="71"/>
        <v>50386473</v>
      </c>
      <c r="N829" s="339" t="s">
        <v>2229</v>
      </c>
      <c r="O829" s="339">
        <v>0</v>
      </c>
      <c r="P829" s="340">
        <v>0</v>
      </c>
      <c r="Q829" s="287"/>
      <c r="R829" s="280"/>
    </row>
    <row r="830" spans="1:18" s="288" customFormat="1" ht="72" x14ac:dyDescent="0.35">
      <c r="A830" s="134" t="s">
        <v>6</v>
      </c>
      <c r="B830" s="134" t="s">
        <v>2144</v>
      </c>
      <c r="C830" s="134" t="s">
        <v>2145</v>
      </c>
      <c r="D830" s="128" t="s">
        <v>2143</v>
      </c>
      <c r="E830" s="16">
        <v>44551</v>
      </c>
      <c r="F830" s="122">
        <v>50386473</v>
      </c>
      <c r="G830" s="102" t="s">
        <v>973</v>
      </c>
      <c r="H830" s="103">
        <v>44742</v>
      </c>
      <c r="I830" s="102" t="s">
        <v>1</v>
      </c>
      <c r="J830" s="102" t="s">
        <v>30</v>
      </c>
      <c r="K830" s="337">
        <v>4.6425158593656674E-2</v>
      </c>
      <c r="L830" s="263">
        <v>0</v>
      </c>
      <c r="M830" s="338">
        <f t="shared" si="71"/>
        <v>50386473</v>
      </c>
      <c r="N830" s="339" t="s">
        <v>2229</v>
      </c>
      <c r="O830" s="339">
        <v>0</v>
      </c>
      <c r="P830" s="340">
        <v>0</v>
      </c>
      <c r="Q830" s="287"/>
      <c r="R830" s="280"/>
    </row>
    <row r="831" spans="1:18" s="288" customFormat="1" ht="72" x14ac:dyDescent="0.35">
      <c r="A831" s="134" t="s">
        <v>6</v>
      </c>
      <c r="B831" s="134" t="s">
        <v>2146</v>
      </c>
      <c r="C831" s="134" t="s">
        <v>2147</v>
      </c>
      <c r="D831" s="128" t="s">
        <v>2088</v>
      </c>
      <c r="E831" s="16">
        <v>44545</v>
      </c>
      <c r="F831" s="122">
        <v>50386473</v>
      </c>
      <c r="G831" s="102" t="s">
        <v>973</v>
      </c>
      <c r="H831" s="103">
        <v>44742</v>
      </c>
      <c r="I831" s="102" t="s">
        <v>1</v>
      </c>
      <c r="J831" s="102" t="s">
        <v>30</v>
      </c>
      <c r="K831" s="337">
        <v>3.5890135408250021E-2</v>
      </c>
      <c r="L831" s="263">
        <v>0</v>
      </c>
      <c r="M831" s="338">
        <f t="shared" si="71"/>
        <v>50386473</v>
      </c>
      <c r="N831" s="339" t="s">
        <v>2229</v>
      </c>
      <c r="O831" s="339">
        <v>0</v>
      </c>
      <c r="P831" s="340">
        <v>0</v>
      </c>
      <c r="Q831" s="287"/>
      <c r="R831" s="280"/>
    </row>
    <row r="832" spans="1:18" s="288" customFormat="1" ht="144" x14ac:dyDescent="0.35">
      <c r="A832" s="19" t="s">
        <v>6</v>
      </c>
      <c r="B832" s="19" t="s">
        <v>2148</v>
      </c>
      <c r="C832" s="19" t="s">
        <v>1176</v>
      </c>
      <c r="D832" s="130" t="s">
        <v>2149</v>
      </c>
      <c r="E832" s="20">
        <v>44544</v>
      </c>
      <c r="F832" s="111">
        <v>10245720</v>
      </c>
      <c r="G832" s="112" t="s">
        <v>973</v>
      </c>
      <c r="H832" s="113">
        <v>44561</v>
      </c>
      <c r="I832" s="112" t="s">
        <v>1</v>
      </c>
      <c r="J832" s="112" t="s">
        <v>601</v>
      </c>
      <c r="K832" s="341">
        <v>0.56999999999999995</v>
      </c>
      <c r="L832" s="241">
        <v>0</v>
      </c>
      <c r="M832" s="284">
        <f t="shared" si="71"/>
        <v>10245720</v>
      </c>
      <c r="N832" s="285">
        <v>0</v>
      </c>
      <c r="O832" s="285">
        <v>0</v>
      </c>
      <c r="P832" s="286">
        <v>0</v>
      </c>
      <c r="Q832" s="287"/>
      <c r="R832" s="280"/>
    </row>
    <row r="833" spans="1:18" s="288" customFormat="1" ht="72" x14ac:dyDescent="0.35">
      <c r="A833" s="134" t="s">
        <v>6</v>
      </c>
      <c r="B833" s="134" t="s">
        <v>2150</v>
      </c>
      <c r="C833" s="134" t="s">
        <v>2151</v>
      </c>
      <c r="D833" s="128" t="s">
        <v>2152</v>
      </c>
      <c r="E833" s="16">
        <v>44544</v>
      </c>
      <c r="F833" s="122">
        <v>25193226</v>
      </c>
      <c r="G833" s="102" t="s">
        <v>973</v>
      </c>
      <c r="H833" s="103">
        <v>44742</v>
      </c>
      <c r="I833" s="102" t="s">
        <v>1</v>
      </c>
      <c r="J833" s="102" t="s">
        <v>34</v>
      </c>
      <c r="K833" s="337">
        <v>5.1067576405832503E-2</v>
      </c>
      <c r="L833" s="263">
        <v>0</v>
      </c>
      <c r="M833" s="338">
        <f t="shared" si="71"/>
        <v>25193226</v>
      </c>
      <c r="N833" s="339" t="s">
        <v>2229</v>
      </c>
      <c r="O833" s="339">
        <v>0</v>
      </c>
      <c r="P833" s="340">
        <v>0</v>
      </c>
      <c r="Q833" s="287"/>
      <c r="R833" s="280"/>
    </row>
    <row r="834" spans="1:18" s="288" customFormat="1" ht="54" x14ac:dyDescent="0.35">
      <c r="A834" s="19" t="s">
        <v>6</v>
      </c>
      <c r="B834" s="19" t="s">
        <v>2185</v>
      </c>
      <c r="C834" s="19" t="s">
        <v>1275</v>
      </c>
      <c r="D834" s="130" t="s">
        <v>2186</v>
      </c>
      <c r="E834" s="20">
        <v>44546</v>
      </c>
      <c r="F834" s="126">
        <v>201810450</v>
      </c>
      <c r="G834" s="112" t="s">
        <v>2</v>
      </c>
      <c r="H834" s="113">
        <v>44773</v>
      </c>
      <c r="I834" s="112" t="s">
        <v>1</v>
      </c>
      <c r="J834" s="112" t="s">
        <v>106</v>
      </c>
      <c r="K834" s="289">
        <v>5.1067576405832503E-2</v>
      </c>
      <c r="L834" s="238">
        <v>0</v>
      </c>
      <c r="M834" s="284">
        <f t="shared" si="71"/>
        <v>201810450</v>
      </c>
      <c r="N834" s="285" t="s">
        <v>2229</v>
      </c>
      <c r="O834" s="285">
        <v>0</v>
      </c>
      <c r="P834" s="286">
        <v>0</v>
      </c>
      <c r="Q834" s="287"/>
      <c r="R834" s="280"/>
    </row>
    <row r="835" spans="1:18" s="288" customFormat="1" ht="72" x14ac:dyDescent="0.35">
      <c r="A835" s="114" t="s">
        <v>6</v>
      </c>
      <c r="B835" s="114" t="s">
        <v>2153</v>
      </c>
      <c r="C835" s="123" t="s">
        <v>2154</v>
      </c>
      <c r="D835" s="131" t="s">
        <v>2155</v>
      </c>
      <c r="E835" s="115">
        <v>44547</v>
      </c>
      <c r="F835" s="116">
        <v>36278261</v>
      </c>
      <c r="G835" s="117" t="s">
        <v>2</v>
      </c>
      <c r="H835" s="118">
        <v>44742</v>
      </c>
      <c r="I835" s="117" t="s">
        <v>1</v>
      </c>
      <c r="J835" s="117" t="s">
        <v>451</v>
      </c>
      <c r="K835" s="329">
        <v>4.1782685578614649E-2</v>
      </c>
      <c r="L835" s="261">
        <v>0</v>
      </c>
      <c r="M835" s="330">
        <f t="shared" si="71"/>
        <v>36278261</v>
      </c>
      <c r="N835" s="331" t="s">
        <v>2229</v>
      </c>
      <c r="O835" s="331">
        <v>0</v>
      </c>
      <c r="P835" s="332">
        <v>0</v>
      </c>
      <c r="Q835" s="287"/>
      <c r="R835" s="280"/>
    </row>
    <row r="836" spans="1:18" s="288" customFormat="1" ht="72" x14ac:dyDescent="0.35">
      <c r="A836" s="134" t="s">
        <v>6</v>
      </c>
      <c r="B836" s="134" t="s">
        <v>2156</v>
      </c>
      <c r="C836" s="134" t="s">
        <v>2157</v>
      </c>
      <c r="D836" s="128" t="s">
        <v>151</v>
      </c>
      <c r="E836" s="16">
        <v>44545</v>
      </c>
      <c r="F836" s="122">
        <v>50386473</v>
      </c>
      <c r="G836" s="102" t="s">
        <v>2</v>
      </c>
      <c r="H836" s="103">
        <v>44742</v>
      </c>
      <c r="I836" s="102" t="s">
        <v>1</v>
      </c>
      <c r="J836" s="102" t="s">
        <v>30</v>
      </c>
      <c r="K836" s="337">
        <v>4.1782659042747999E-2</v>
      </c>
      <c r="L836" s="263">
        <v>0</v>
      </c>
      <c r="M836" s="338">
        <f t="shared" si="71"/>
        <v>50386473</v>
      </c>
      <c r="N836" s="339" t="s">
        <v>2229</v>
      </c>
      <c r="O836" s="339">
        <v>0</v>
      </c>
      <c r="P836" s="340">
        <v>0</v>
      </c>
      <c r="Q836" s="287"/>
      <c r="R836" s="280"/>
    </row>
    <row r="837" spans="1:18" s="288" customFormat="1" ht="72" x14ac:dyDescent="0.35">
      <c r="A837" s="19" t="s">
        <v>6</v>
      </c>
      <c r="B837" s="19" t="s">
        <v>2158</v>
      </c>
      <c r="C837" s="19" t="s">
        <v>2159</v>
      </c>
      <c r="D837" s="130" t="s">
        <v>2160</v>
      </c>
      <c r="E837" s="20">
        <v>44545</v>
      </c>
      <c r="F837" s="111">
        <v>3500000</v>
      </c>
      <c r="G837" s="112" t="s">
        <v>2</v>
      </c>
      <c r="H837" s="113">
        <v>44561</v>
      </c>
      <c r="I837" s="112" t="s">
        <v>1</v>
      </c>
      <c r="J837" s="112" t="s">
        <v>371</v>
      </c>
      <c r="K837" s="289">
        <v>2.3212588357082221E-2</v>
      </c>
      <c r="L837" s="238">
        <v>0</v>
      </c>
      <c r="M837" s="284">
        <f t="shared" si="71"/>
        <v>3500000</v>
      </c>
      <c r="N837" s="285" t="s">
        <v>2229</v>
      </c>
      <c r="O837" s="285">
        <v>0</v>
      </c>
      <c r="P837" s="286">
        <v>0</v>
      </c>
      <c r="Q837" s="287"/>
      <c r="R837" s="280"/>
    </row>
    <row r="838" spans="1:18" s="343" customFormat="1" ht="79.5" customHeight="1" x14ac:dyDescent="0.35">
      <c r="A838" s="134" t="s">
        <v>6</v>
      </c>
      <c r="B838" s="134" t="s">
        <v>2161</v>
      </c>
      <c r="C838" s="134" t="s">
        <v>2162</v>
      </c>
      <c r="D838" s="128" t="s">
        <v>38</v>
      </c>
      <c r="E838" s="16">
        <v>44551</v>
      </c>
      <c r="F838" s="122">
        <v>50386473</v>
      </c>
      <c r="G838" s="102" t="s">
        <v>2</v>
      </c>
      <c r="H838" s="103">
        <v>44742</v>
      </c>
      <c r="I838" s="102" t="s">
        <v>1</v>
      </c>
      <c r="J838" s="102" t="s">
        <v>30</v>
      </c>
      <c r="K838" s="337">
        <v>4.1782642734291005E-2</v>
      </c>
      <c r="L838" s="338">
        <v>0</v>
      </c>
      <c r="M838" s="338">
        <f t="shared" ref="M838:M853" si="72">+F838-L838</f>
        <v>50386473</v>
      </c>
      <c r="N838" s="339" t="s">
        <v>2229</v>
      </c>
      <c r="O838" s="339">
        <v>0</v>
      </c>
      <c r="P838" s="340">
        <v>0</v>
      </c>
      <c r="Q838" s="342"/>
      <c r="R838" s="280"/>
    </row>
    <row r="839" spans="1:18" s="288" customFormat="1" ht="72" x14ac:dyDescent="0.35">
      <c r="A839" s="134" t="s">
        <v>6</v>
      </c>
      <c r="B839" s="134" t="s">
        <v>2163</v>
      </c>
      <c r="C839" s="134" t="s">
        <v>777</v>
      </c>
      <c r="D839" s="128" t="s">
        <v>2143</v>
      </c>
      <c r="E839" s="16">
        <v>44550</v>
      </c>
      <c r="F839" s="122">
        <v>50386473</v>
      </c>
      <c r="G839" s="102" t="s">
        <v>2</v>
      </c>
      <c r="H839" s="103">
        <v>44742</v>
      </c>
      <c r="I839" s="102" t="s">
        <v>1</v>
      </c>
      <c r="J839" s="102" t="s">
        <v>30</v>
      </c>
      <c r="K839" s="337">
        <v>5.9582919563058591E-2</v>
      </c>
      <c r="L839" s="338">
        <v>0</v>
      </c>
      <c r="M839" s="338">
        <f t="shared" si="72"/>
        <v>50386473</v>
      </c>
      <c r="N839" s="339" t="s">
        <v>2229</v>
      </c>
      <c r="O839" s="339">
        <v>0</v>
      </c>
      <c r="P839" s="340">
        <v>0</v>
      </c>
      <c r="Q839" s="287"/>
      <c r="R839" s="280"/>
    </row>
    <row r="840" spans="1:18" s="288" customFormat="1" ht="72" x14ac:dyDescent="0.35">
      <c r="A840" s="134" t="s">
        <v>6</v>
      </c>
      <c r="B840" s="134" t="s">
        <v>2164</v>
      </c>
      <c r="C840" s="134" t="s">
        <v>779</v>
      </c>
      <c r="D840" s="128" t="s">
        <v>38</v>
      </c>
      <c r="E840" s="16">
        <v>44550</v>
      </c>
      <c r="F840" s="122">
        <v>50386473</v>
      </c>
      <c r="G840" s="102" t="s">
        <v>2</v>
      </c>
      <c r="H840" s="103">
        <v>44742</v>
      </c>
      <c r="I840" s="102" t="s">
        <v>1</v>
      </c>
      <c r="J840" s="102" t="s">
        <v>30</v>
      </c>
      <c r="K840" s="337">
        <v>4.6425158593656674E-2</v>
      </c>
      <c r="L840" s="338">
        <v>0</v>
      </c>
      <c r="M840" s="338">
        <f t="shared" si="72"/>
        <v>50386473</v>
      </c>
      <c r="N840" s="339" t="s">
        <v>2229</v>
      </c>
      <c r="O840" s="339">
        <v>0</v>
      </c>
      <c r="P840" s="340">
        <v>0</v>
      </c>
      <c r="Q840" s="287"/>
      <c r="R840" s="280"/>
    </row>
    <row r="841" spans="1:18" s="288" customFormat="1" ht="144" x14ac:dyDescent="0.35">
      <c r="A841" s="19" t="s">
        <v>6</v>
      </c>
      <c r="B841" s="19" t="s">
        <v>2187</v>
      </c>
      <c r="C841" s="19" t="s">
        <v>1058</v>
      </c>
      <c r="D841" s="130" t="s">
        <v>2188</v>
      </c>
      <c r="E841" s="20">
        <v>44551</v>
      </c>
      <c r="F841" s="126">
        <v>8348658666</v>
      </c>
      <c r="G841" s="112" t="s">
        <v>2</v>
      </c>
      <c r="H841" s="113">
        <v>44773</v>
      </c>
      <c r="I841" s="112" t="s">
        <v>1</v>
      </c>
      <c r="J841" s="112" t="s">
        <v>536</v>
      </c>
      <c r="K841" s="289">
        <v>3.5890135408250021E-2</v>
      </c>
      <c r="L841" s="284">
        <v>0</v>
      </c>
      <c r="M841" s="284">
        <f t="shared" si="72"/>
        <v>8348658666</v>
      </c>
      <c r="N841" s="285" t="s">
        <v>2229</v>
      </c>
      <c r="O841" s="285">
        <v>0</v>
      </c>
      <c r="P841" s="286">
        <v>0</v>
      </c>
      <c r="Q841" s="287"/>
      <c r="R841" s="280"/>
    </row>
    <row r="842" spans="1:18" s="288" customFormat="1" ht="54" x14ac:dyDescent="0.35">
      <c r="A842" s="135" t="s">
        <v>6</v>
      </c>
      <c r="B842" s="135" t="s">
        <v>2165</v>
      </c>
      <c r="C842" s="135" t="s">
        <v>2166</v>
      </c>
      <c r="D842" s="132" t="s">
        <v>2167</v>
      </c>
      <c r="E842" s="2">
        <v>44547</v>
      </c>
      <c r="F842" s="119">
        <v>3508806</v>
      </c>
      <c r="G842" s="120" t="s">
        <v>2</v>
      </c>
      <c r="H842" s="121">
        <v>44561</v>
      </c>
      <c r="I842" s="120" t="s">
        <v>1</v>
      </c>
      <c r="J842" s="120" t="s">
        <v>121</v>
      </c>
      <c r="K842" s="344">
        <v>1</v>
      </c>
      <c r="L842" s="119">
        <v>0</v>
      </c>
      <c r="M842" s="334">
        <f t="shared" si="72"/>
        <v>3508806</v>
      </c>
      <c r="N842" s="335" t="s">
        <v>2229</v>
      </c>
      <c r="O842" s="335">
        <v>0</v>
      </c>
      <c r="P842" s="336">
        <v>0</v>
      </c>
      <c r="Q842" s="287"/>
      <c r="R842" s="280"/>
    </row>
    <row r="843" spans="1:18" s="288" customFormat="1" ht="72" x14ac:dyDescent="0.35">
      <c r="A843" s="134" t="s">
        <v>6</v>
      </c>
      <c r="B843" s="134" t="s">
        <v>2168</v>
      </c>
      <c r="C843" s="134" t="s">
        <v>234</v>
      </c>
      <c r="D843" s="128" t="s">
        <v>2169</v>
      </c>
      <c r="E843" s="16">
        <v>44550</v>
      </c>
      <c r="F843" s="122">
        <v>46355558</v>
      </c>
      <c r="G843" s="102" t="s">
        <v>2</v>
      </c>
      <c r="H843" s="103">
        <v>44742</v>
      </c>
      <c r="I843" s="102" t="s">
        <v>1</v>
      </c>
      <c r="J843" s="102" t="s">
        <v>34</v>
      </c>
      <c r="K843" s="337">
        <v>5.1067576405832503E-2</v>
      </c>
      <c r="L843" s="338">
        <v>0</v>
      </c>
      <c r="M843" s="338">
        <f t="shared" si="72"/>
        <v>46355558</v>
      </c>
      <c r="N843" s="339" t="s">
        <v>2229</v>
      </c>
      <c r="O843" s="339">
        <v>0</v>
      </c>
      <c r="P843" s="340">
        <v>0</v>
      </c>
      <c r="Q843" s="287"/>
      <c r="R843" s="280"/>
    </row>
    <row r="844" spans="1:18" s="288" customFormat="1" ht="72" x14ac:dyDescent="0.35">
      <c r="A844" s="134" t="s">
        <v>6</v>
      </c>
      <c r="B844" s="134" t="s">
        <v>2170</v>
      </c>
      <c r="C844" s="134" t="s">
        <v>2171</v>
      </c>
      <c r="D844" s="128" t="s">
        <v>2169</v>
      </c>
      <c r="E844" s="16">
        <v>44551</v>
      </c>
      <c r="F844" s="122">
        <v>46355558</v>
      </c>
      <c r="G844" s="102" t="s">
        <v>2</v>
      </c>
      <c r="H844" s="103">
        <v>44742</v>
      </c>
      <c r="I844" s="102" t="s">
        <v>1</v>
      </c>
      <c r="J844" s="102" t="s">
        <v>34</v>
      </c>
      <c r="K844" s="337">
        <v>5.1067576405832503E-2</v>
      </c>
      <c r="L844" s="338">
        <v>0</v>
      </c>
      <c r="M844" s="338">
        <f t="shared" si="72"/>
        <v>46355558</v>
      </c>
      <c r="N844" s="339" t="s">
        <v>2229</v>
      </c>
      <c r="O844" s="339">
        <v>0</v>
      </c>
      <c r="P844" s="340">
        <v>0</v>
      </c>
      <c r="Q844" s="287"/>
      <c r="R844" s="280"/>
    </row>
    <row r="845" spans="1:18" s="288" customFormat="1" ht="126" x14ac:dyDescent="0.35">
      <c r="A845" s="134" t="s">
        <v>6</v>
      </c>
      <c r="B845" s="134" t="s">
        <v>2172</v>
      </c>
      <c r="C845" s="134" t="s">
        <v>2173</v>
      </c>
      <c r="D845" s="128" t="s">
        <v>1375</v>
      </c>
      <c r="E845" s="16">
        <v>44551</v>
      </c>
      <c r="F845" s="122">
        <v>42324637</v>
      </c>
      <c r="G845" s="102" t="s">
        <v>2</v>
      </c>
      <c r="H845" s="103">
        <v>44742</v>
      </c>
      <c r="I845" s="102" t="s">
        <v>1</v>
      </c>
      <c r="J845" s="102" t="s">
        <v>30</v>
      </c>
      <c r="K845" s="337">
        <v>4.1782685578614649E-2</v>
      </c>
      <c r="L845" s="338">
        <v>0</v>
      </c>
      <c r="M845" s="338">
        <f t="shared" si="72"/>
        <v>42324637</v>
      </c>
      <c r="N845" s="339" t="s">
        <v>2229</v>
      </c>
      <c r="O845" s="339">
        <v>0</v>
      </c>
      <c r="P845" s="340">
        <v>0</v>
      </c>
      <c r="Q845" s="287"/>
      <c r="R845" s="280"/>
    </row>
    <row r="846" spans="1:18" s="288" customFormat="1" ht="72" x14ac:dyDescent="0.35">
      <c r="A846" s="19" t="s">
        <v>6</v>
      </c>
      <c r="B846" s="19" t="s">
        <v>2174</v>
      </c>
      <c r="C846" s="19" t="s">
        <v>2175</v>
      </c>
      <c r="D846" s="130" t="s">
        <v>1000</v>
      </c>
      <c r="E846" s="20">
        <v>44551</v>
      </c>
      <c r="F846" s="111">
        <v>22673904</v>
      </c>
      <c r="G846" s="112" t="s">
        <v>2</v>
      </c>
      <c r="H846" s="113">
        <v>44742</v>
      </c>
      <c r="I846" s="112" t="s">
        <v>1</v>
      </c>
      <c r="J846" s="112" t="s">
        <v>63</v>
      </c>
      <c r="K846" s="289">
        <v>4.1782659042747999E-2</v>
      </c>
      <c r="L846" s="284">
        <v>0</v>
      </c>
      <c r="M846" s="284">
        <f t="shared" si="72"/>
        <v>22673904</v>
      </c>
      <c r="N846" s="285" t="s">
        <v>2229</v>
      </c>
      <c r="O846" s="285">
        <v>0</v>
      </c>
      <c r="P846" s="286">
        <v>0</v>
      </c>
      <c r="Q846" s="287"/>
      <c r="R846" s="280"/>
    </row>
    <row r="847" spans="1:18" s="288" customFormat="1" ht="72" x14ac:dyDescent="0.35">
      <c r="A847" s="19" t="s">
        <v>6</v>
      </c>
      <c r="B847" s="19" t="s">
        <v>2176</v>
      </c>
      <c r="C847" s="19" t="s">
        <v>2177</v>
      </c>
      <c r="D847" s="130" t="s">
        <v>1876</v>
      </c>
      <c r="E847" s="20">
        <v>44551</v>
      </c>
      <c r="F847" s="111">
        <v>22673904</v>
      </c>
      <c r="G847" s="112" t="s">
        <v>2</v>
      </c>
      <c r="H847" s="113">
        <v>44742</v>
      </c>
      <c r="I847" s="112" t="s">
        <v>1</v>
      </c>
      <c r="J847" s="112" t="s">
        <v>63</v>
      </c>
      <c r="K847" s="289">
        <v>2.3212588357082221E-2</v>
      </c>
      <c r="L847" s="284">
        <v>0</v>
      </c>
      <c r="M847" s="284">
        <f t="shared" si="72"/>
        <v>22673904</v>
      </c>
      <c r="N847" s="285" t="s">
        <v>2229</v>
      </c>
      <c r="O847" s="285">
        <v>0</v>
      </c>
      <c r="P847" s="286">
        <v>0</v>
      </c>
      <c r="Q847" s="287"/>
      <c r="R847" s="280"/>
    </row>
    <row r="848" spans="1:18" s="288" customFormat="1" ht="18" x14ac:dyDescent="0.35">
      <c r="A848" s="19" t="s">
        <v>2203</v>
      </c>
      <c r="B848" s="19" t="s">
        <v>2192</v>
      </c>
      <c r="C848" s="19" t="s">
        <v>2206</v>
      </c>
      <c r="D848" s="112" t="s">
        <v>2216</v>
      </c>
      <c r="E848" s="20">
        <v>44550</v>
      </c>
      <c r="F848" s="126">
        <v>8996400</v>
      </c>
      <c r="G848" s="112" t="s">
        <v>2</v>
      </c>
      <c r="H848" s="113">
        <v>44561</v>
      </c>
      <c r="I848" s="112" t="s">
        <v>1</v>
      </c>
      <c r="J848" s="112" t="s">
        <v>436</v>
      </c>
      <c r="K848" s="289">
        <v>1</v>
      </c>
      <c r="L848" s="126">
        <v>0</v>
      </c>
      <c r="M848" s="284">
        <f t="shared" si="72"/>
        <v>8996400</v>
      </c>
      <c r="N848" s="285" t="s">
        <v>2229</v>
      </c>
      <c r="O848" s="285">
        <v>0</v>
      </c>
      <c r="P848" s="286">
        <v>0</v>
      </c>
      <c r="Q848" s="287"/>
      <c r="R848" s="280"/>
    </row>
    <row r="849" spans="1:18" s="288" customFormat="1" ht="18" x14ac:dyDescent="0.35">
      <c r="A849" s="19" t="s">
        <v>2203</v>
      </c>
      <c r="B849" s="19" t="s">
        <v>2200</v>
      </c>
      <c r="C849" s="19" t="s">
        <v>2206</v>
      </c>
      <c r="D849" s="112" t="s">
        <v>2225</v>
      </c>
      <c r="E849" s="20">
        <v>44551</v>
      </c>
      <c r="F849" s="126">
        <v>15392520</v>
      </c>
      <c r="G849" s="112" t="s">
        <v>2</v>
      </c>
      <c r="H849" s="113">
        <v>44561</v>
      </c>
      <c r="I849" s="112" t="s">
        <v>1</v>
      </c>
      <c r="J849" s="112" t="s">
        <v>436</v>
      </c>
      <c r="K849" s="289">
        <v>1</v>
      </c>
      <c r="L849" s="126">
        <v>0</v>
      </c>
      <c r="M849" s="284">
        <f t="shared" si="72"/>
        <v>15392520</v>
      </c>
      <c r="N849" s="285" t="s">
        <v>2229</v>
      </c>
      <c r="O849" s="285">
        <v>0</v>
      </c>
      <c r="P849" s="286">
        <v>0</v>
      </c>
      <c r="Q849" s="287"/>
      <c r="R849" s="280"/>
    </row>
    <row r="850" spans="1:18" s="288" customFormat="1" ht="36" x14ac:dyDescent="0.35">
      <c r="A850" s="19" t="s">
        <v>6</v>
      </c>
      <c r="B850" s="19" t="s">
        <v>2189</v>
      </c>
      <c r="C850" s="19" t="s">
        <v>2190</v>
      </c>
      <c r="D850" s="130" t="s">
        <v>2191</v>
      </c>
      <c r="E850" s="20">
        <v>44547</v>
      </c>
      <c r="F850" s="126">
        <v>90438996</v>
      </c>
      <c r="G850" s="112" t="s">
        <v>2</v>
      </c>
      <c r="H850" s="113">
        <v>44561</v>
      </c>
      <c r="I850" s="112" t="s">
        <v>1</v>
      </c>
      <c r="J850" s="112" t="s">
        <v>11</v>
      </c>
      <c r="K850" s="289">
        <v>1</v>
      </c>
      <c r="L850" s="126">
        <v>0</v>
      </c>
      <c r="M850" s="284">
        <f t="shared" si="72"/>
        <v>90438996</v>
      </c>
      <c r="N850" s="285" t="s">
        <v>2229</v>
      </c>
      <c r="O850" s="285">
        <v>0</v>
      </c>
      <c r="P850" s="286">
        <v>0</v>
      </c>
      <c r="Q850" s="287"/>
      <c r="R850" s="280"/>
    </row>
    <row r="851" spans="1:18" s="288" customFormat="1" ht="144" x14ac:dyDescent="0.35">
      <c r="A851" s="19" t="s">
        <v>6</v>
      </c>
      <c r="B851" s="19" t="s">
        <v>2178</v>
      </c>
      <c r="C851" s="19" t="s">
        <v>438</v>
      </c>
      <c r="D851" s="130" t="s">
        <v>2179</v>
      </c>
      <c r="E851" s="20">
        <v>44548</v>
      </c>
      <c r="F851" s="111">
        <v>148113588</v>
      </c>
      <c r="G851" s="112" t="s">
        <v>2</v>
      </c>
      <c r="H851" s="113">
        <v>44742</v>
      </c>
      <c r="I851" s="112" t="s">
        <v>1</v>
      </c>
      <c r="J851" s="112" t="s">
        <v>436</v>
      </c>
      <c r="K851" s="289">
        <v>5.9582919563058591E-2</v>
      </c>
      <c r="L851" s="284">
        <v>0</v>
      </c>
      <c r="M851" s="284">
        <f t="shared" si="72"/>
        <v>148113588</v>
      </c>
      <c r="N851" s="285" t="s">
        <v>2229</v>
      </c>
      <c r="O851" s="285">
        <v>0</v>
      </c>
      <c r="P851" s="286">
        <v>0</v>
      </c>
      <c r="Q851" s="287"/>
      <c r="R851" s="280"/>
    </row>
    <row r="852" spans="1:18" s="288" customFormat="1" ht="18" x14ac:dyDescent="0.35">
      <c r="A852" s="19" t="s">
        <v>2203</v>
      </c>
      <c r="B852" s="19" t="s">
        <v>2201</v>
      </c>
      <c r="C852" s="19" t="s">
        <v>1834</v>
      </c>
      <c r="D852" s="285" t="s">
        <v>2227</v>
      </c>
      <c r="E852" s="113">
        <v>44557</v>
      </c>
      <c r="F852" s="126">
        <v>6348000</v>
      </c>
      <c r="G852" s="112" t="s">
        <v>973</v>
      </c>
      <c r="H852" s="20">
        <v>44559</v>
      </c>
      <c r="I852" s="112" t="s">
        <v>1</v>
      </c>
      <c r="J852" s="112" t="s">
        <v>436</v>
      </c>
      <c r="K852" s="289">
        <v>1</v>
      </c>
      <c r="L852" s="126">
        <v>0</v>
      </c>
      <c r="M852" s="284">
        <f t="shared" si="72"/>
        <v>6348000</v>
      </c>
      <c r="N852" s="285" t="s">
        <v>2229</v>
      </c>
      <c r="O852" s="285">
        <v>0</v>
      </c>
      <c r="P852" s="286">
        <v>0</v>
      </c>
      <c r="Q852" s="287"/>
      <c r="R852" s="280"/>
    </row>
    <row r="853" spans="1:18" s="288" customFormat="1" ht="36" x14ac:dyDescent="0.35">
      <c r="A853" s="19" t="s">
        <v>2203</v>
      </c>
      <c r="B853" s="19" t="s">
        <v>2202</v>
      </c>
      <c r="C853" s="19" t="s">
        <v>2215</v>
      </c>
      <c r="D853" s="345" t="s">
        <v>2228</v>
      </c>
      <c r="E853" s="113">
        <v>44557</v>
      </c>
      <c r="F853" s="126">
        <v>10190000</v>
      </c>
      <c r="G853" s="112" t="s">
        <v>973</v>
      </c>
      <c r="H853" s="113">
        <v>44559</v>
      </c>
      <c r="I853" s="112" t="s">
        <v>1</v>
      </c>
      <c r="J853" s="112" t="s">
        <v>436</v>
      </c>
      <c r="K853" s="289">
        <v>1</v>
      </c>
      <c r="L853" s="126">
        <v>0</v>
      </c>
      <c r="M853" s="284">
        <f t="shared" si="72"/>
        <v>10190000</v>
      </c>
      <c r="N853" s="285" t="s">
        <v>2229</v>
      </c>
      <c r="O853" s="285">
        <v>0</v>
      </c>
      <c r="P853" s="286">
        <v>0</v>
      </c>
      <c r="Q853" s="287"/>
      <c r="R853" s="280"/>
    </row>
    <row r="854" spans="1:18" x14ac:dyDescent="0.25">
      <c r="R854" s="280"/>
    </row>
    <row r="858" spans="1:18" ht="96" customHeight="1" x14ac:dyDescent="0.25">
      <c r="A858" s="359" t="s">
        <v>1102</v>
      </c>
      <c r="B858" s="360"/>
      <c r="C858" s="360"/>
      <c r="D858" s="360"/>
      <c r="E858" s="360"/>
      <c r="F858" s="360"/>
      <c r="G858" s="360"/>
      <c r="H858" s="360"/>
      <c r="I858" s="360"/>
      <c r="J858" s="360"/>
      <c r="K858" s="360"/>
      <c r="L858" s="360"/>
      <c r="M858" s="361"/>
      <c r="N858" s="360"/>
      <c r="O858" s="360"/>
      <c r="P858" s="360"/>
    </row>
    <row r="859" spans="1:18" ht="121.5" customHeight="1" x14ac:dyDescent="0.25">
      <c r="A859" s="362" t="s">
        <v>1103</v>
      </c>
      <c r="B859" s="363"/>
      <c r="C859" s="363"/>
      <c r="D859" s="363"/>
      <c r="E859" s="363"/>
      <c r="F859" s="363"/>
      <c r="G859" s="363"/>
      <c r="H859" s="363"/>
      <c r="I859" s="363"/>
      <c r="J859" s="363"/>
      <c r="K859" s="363"/>
      <c r="L859" s="363"/>
      <c r="M859" s="364"/>
      <c r="N859" s="363"/>
      <c r="O859" s="363"/>
      <c r="P859" s="363"/>
    </row>
    <row r="860" spans="1:18" ht="122.25" customHeight="1" x14ac:dyDescent="0.25">
      <c r="A860" s="365" t="s">
        <v>1104</v>
      </c>
      <c r="B860" s="366"/>
      <c r="C860" s="366"/>
      <c r="D860" s="366"/>
      <c r="E860" s="366"/>
      <c r="F860" s="366"/>
      <c r="G860" s="366"/>
      <c r="H860" s="366"/>
      <c r="I860" s="366"/>
      <c r="J860" s="366"/>
      <c r="K860" s="366"/>
      <c r="L860" s="366"/>
      <c r="M860" s="367"/>
      <c r="N860" s="366"/>
      <c r="O860" s="366"/>
      <c r="P860" s="366"/>
    </row>
    <row r="861" spans="1:18" ht="140.25" customHeight="1" x14ac:dyDescent="0.25">
      <c r="A861" s="368" t="s">
        <v>1105</v>
      </c>
      <c r="B861" s="369"/>
      <c r="C861" s="369"/>
      <c r="D861" s="369"/>
      <c r="E861" s="369"/>
      <c r="F861" s="369"/>
      <c r="G861" s="369"/>
      <c r="H861" s="369"/>
      <c r="I861" s="369"/>
      <c r="J861" s="369"/>
      <c r="K861" s="369"/>
      <c r="L861" s="369"/>
      <c r="M861" s="370"/>
      <c r="N861" s="369"/>
      <c r="O861" s="369"/>
      <c r="P861" s="369"/>
    </row>
    <row r="862" spans="1:18" ht="16.5" customHeight="1" x14ac:dyDescent="0.25">
      <c r="A862" s="371" t="s">
        <v>1106</v>
      </c>
      <c r="B862" s="372"/>
      <c r="C862" s="372"/>
      <c r="D862" s="372"/>
      <c r="E862" s="372"/>
      <c r="F862" s="372"/>
      <c r="G862" s="372"/>
      <c r="H862" s="372"/>
      <c r="I862" s="372"/>
      <c r="J862" s="372"/>
      <c r="K862" s="372"/>
      <c r="L862" s="372"/>
      <c r="M862" s="373"/>
      <c r="N862" s="372"/>
      <c r="O862" s="372"/>
      <c r="P862" s="372"/>
    </row>
    <row r="863" spans="1:18" ht="17.25" customHeight="1" x14ac:dyDescent="0.25">
      <c r="A863" s="346" t="s">
        <v>1107</v>
      </c>
      <c r="B863" s="347"/>
      <c r="C863" s="347"/>
      <c r="D863" s="347"/>
      <c r="E863" s="347"/>
      <c r="F863" s="347"/>
      <c r="G863" s="347"/>
      <c r="H863" s="347"/>
      <c r="I863" s="347"/>
      <c r="J863" s="347"/>
      <c r="K863" s="347"/>
      <c r="L863" s="347"/>
      <c r="M863" s="348"/>
      <c r="N863" s="347"/>
      <c r="O863" s="347"/>
      <c r="P863" s="347"/>
    </row>
    <row r="864" spans="1:18" ht="189.75" customHeight="1" x14ac:dyDescent="0.25">
      <c r="A864" s="349" t="s">
        <v>1108</v>
      </c>
      <c r="B864" s="350"/>
      <c r="C864" s="350"/>
      <c r="D864" s="350"/>
      <c r="E864" s="350"/>
      <c r="F864" s="350"/>
      <c r="G864" s="350"/>
      <c r="H864" s="350"/>
      <c r="I864" s="350"/>
      <c r="J864" s="350"/>
      <c r="K864" s="350"/>
      <c r="L864" s="350"/>
      <c r="M864" s="351"/>
      <c r="N864" s="350"/>
      <c r="O864" s="350"/>
      <c r="P864" s="350"/>
    </row>
    <row r="865" spans="1:16" ht="150.75" customHeight="1" x14ac:dyDescent="0.25">
      <c r="A865" s="352" t="s">
        <v>1109</v>
      </c>
      <c r="B865" s="353"/>
      <c r="C865" s="353"/>
      <c r="D865" s="353"/>
      <c r="E865" s="353"/>
      <c r="F865" s="353"/>
      <c r="G865" s="353"/>
      <c r="H865" s="353"/>
      <c r="I865" s="353"/>
      <c r="J865" s="353"/>
      <c r="K865" s="353"/>
      <c r="L865" s="353"/>
      <c r="M865" s="354"/>
      <c r="N865" s="353"/>
      <c r="O865" s="353"/>
      <c r="P865" s="353"/>
    </row>
    <row r="866" spans="1:16" ht="143.25" customHeight="1" x14ac:dyDescent="0.25">
      <c r="A866" s="355" t="s">
        <v>1110</v>
      </c>
      <c r="B866" s="356"/>
      <c r="C866" s="356"/>
      <c r="D866" s="356"/>
      <c r="E866" s="356"/>
      <c r="F866" s="356"/>
      <c r="G866" s="356"/>
      <c r="H866" s="356"/>
      <c r="I866" s="356"/>
      <c r="J866" s="356"/>
      <c r="K866" s="356"/>
      <c r="L866" s="356"/>
      <c r="M866" s="357"/>
      <c r="N866" s="356"/>
      <c r="O866" s="356"/>
      <c r="P866" s="356"/>
    </row>
  </sheetData>
  <mergeCells count="10">
    <mergeCell ref="A863:P863"/>
    <mergeCell ref="A864:P864"/>
    <mergeCell ref="A865:P865"/>
    <mergeCell ref="A866:P866"/>
    <mergeCell ref="A1:I1"/>
    <mergeCell ref="A858:P858"/>
    <mergeCell ref="A859:P859"/>
    <mergeCell ref="A860:P860"/>
    <mergeCell ref="A861:P861"/>
    <mergeCell ref="A862:P862"/>
  </mergeCells>
  <conditionalFormatting sqref="B854:B857">
    <cfRule type="duplicateValues" dxfId="21" priority="57"/>
  </conditionalFormatting>
  <conditionalFormatting sqref="B574">
    <cfRule type="duplicateValues" dxfId="20" priority="58"/>
  </conditionalFormatting>
  <conditionalFormatting sqref="B575">
    <cfRule type="duplicateValues" dxfId="19" priority="59"/>
  </conditionalFormatting>
  <conditionalFormatting sqref="B576">
    <cfRule type="duplicateValues" dxfId="18" priority="60"/>
  </conditionalFormatting>
  <conditionalFormatting sqref="B577">
    <cfRule type="duplicateValues" dxfId="17" priority="61"/>
  </conditionalFormatting>
  <conditionalFormatting sqref="B578">
    <cfRule type="duplicateValues" dxfId="16" priority="62"/>
  </conditionalFormatting>
  <conditionalFormatting sqref="B579">
    <cfRule type="duplicateValues" dxfId="15" priority="63"/>
  </conditionalFormatting>
  <conditionalFormatting sqref="B580">
    <cfRule type="duplicateValues" dxfId="14" priority="64"/>
  </conditionalFormatting>
  <conditionalFormatting sqref="B581">
    <cfRule type="duplicateValues" dxfId="13" priority="65"/>
  </conditionalFormatting>
  <conditionalFormatting sqref="B582:B616">
    <cfRule type="duplicateValues" dxfId="12" priority="66"/>
  </conditionalFormatting>
  <conditionalFormatting sqref="B617">
    <cfRule type="duplicateValues" dxfId="11" priority="67"/>
  </conditionalFormatting>
  <conditionalFormatting sqref="B618">
    <cfRule type="duplicateValues" dxfId="10" priority="68"/>
  </conditionalFormatting>
  <conditionalFormatting sqref="B619">
    <cfRule type="duplicateValues" dxfId="9" priority="69"/>
  </conditionalFormatting>
  <conditionalFormatting sqref="B620:B624 B626:B627">
    <cfRule type="duplicateValues" dxfId="8" priority="70"/>
  </conditionalFormatting>
  <conditionalFormatting sqref="B628:B633">
    <cfRule type="duplicateValues" dxfId="7" priority="72"/>
  </conditionalFormatting>
  <conditionalFormatting sqref="B625">
    <cfRule type="duplicateValues" dxfId="6" priority="73"/>
  </conditionalFormatting>
  <conditionalFormatting sqref="B634">
    <cfRule type="duplicateValues" dxfId="5" priority="74"/>
  </conditionalFormatting>
  <conditionalFormatting sqref="B635:B636">
    <cfRule type="duplicateValues" dxfId="4" priority="75"/>
  </conditionalFormatting>
  <conditionalFormatting sqref="B637:B640">
    <cfRule type="duplicateValues" dxfId="3" priority="76"/>
  </conditionalFormatting>
  <conditionalFormatting sqref="B641">
    <cfRule type="duplicateValues" dxfId="2" priority="77"/>
  </conditionalFormatting>
  <conditionalFormatting sqref="B642:B643">
    <cfRule type="duplicateValues" dxfId="1" priority="78"/>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F3626-EF21-452D-B6E6-629640B5138D}">
  <dimension ref="A1:R34"/>
  <sheetViews>
    <sheetView zoomScale="55" zoomScaleNormal="55" workbookViewId="0">
      <pane ySplit="2" topLeftCell="A3" activePane="bottomLeft" state="frozen"/>
      <selection pane="bottomLeft" activeCell="A4" sqref="A4"/>
    </sheetView>
  </sheetViews>
  <sheetFormatPr baseColWidth="10" defaultColWidth="11" defaultRowHeight="15.75" x14ac:dyDescent="0.25"/>
  <cols>
    <col min="1" max="1" width="30" style="10" customWidth="1"/>
    <col min="2" max="2" width="18.125" style="10" customWidth="1"/>
    <col min="3" max="3" width="32.5" style="10" customWidth="1"/>
    <col min="4" max="4" width="92.125" style="10" customWidth="1"/>
    <col min="5" max="5" width="16.5" style="10" customWidth="1"/>
    <col min="6" max="6" width="21.375" style="10" customWidth="1"/>
    <col min="7" max="7" width="24.625" style="10" customWidth="1"/>
    <col min="8" max="8" width="18.625" style="10" customWidth="1"/>
    <col min="9" max="9" width="18.125" style="10" customWidth="1"/>
    <col min="10" max="10" width="42.5" style="10" customWidth="1"/>
    <col min="11" max="11" width="22.625" style="10" customWidth="1"/>
    <col min="12" max="12" width="27.625" style="10" customWidth="1"/>
    <col min="13" max="13" width="25.625" style="10" customWidth="1"/>
    <col min="14" max="14" width="22.875" style="10" customWidth="1"/>
    <col min="15" max="15" width="22.625" style="10" customWidth="1"/>
    <col min="16" max="16" width="22.375" style="10" customWidth="1"/>
    <col min="17" max="17" width="24.625" style="57" customWidth="1"/>
    <col min="18" max="18" width="21.625" style="10" customWidth="1"/>
    <col min="19" max="16384" width="11" style="10"/>
  </cols>
  <sheetData>
    <row r="1" spans="1:18" ht="37.5" customHeight="1" x14ac:dyDescent="0.25">
      <c r="A1" s="378" t="s">
        <v>1156</v>
      </c>
      <c r="B1" s="378"/>
      <c r="C1" s="378"/>
      <c r="D1" s="378"/>
      <c r="E1" s="378"/>
      <c r="F1" s="378"/>
      <c r="G1" s="378"/>
      <c r="H1" s="378"/>
      <c r="I1" s="378"/>
      <c r="J1" s="14"/>
    </row>
    <row r="2" spans="1:18" ht="63" x14ac:dyDescent="0.25">
      <c r="A2" s="11" t="s">
        <v>530</v>
      </c>
      <c r="B2" s="11" t="s">
        <v>529</v>
      </c>
      <c r="C2" s="11" t="s">
        <v>528</v>
      </c>
      <c r="D2" s="11" t="s">
        <v>527</v>
      </c>
      <c r="E2" s="11" t="s">
        <v>526</v>
      </c>
      <c r="F2" s="11" t="s">
        <v>525</v>
      </c>
      <c r="G2" s="11" t="s">
        <v>524</v>
      </c>
      <c r="H2" s="11" t="s">
        <v>523</v>
      </c>
      <c r="I2" s="11" t="s">
        <v>522</v>
      </c>
      <c r="J2" s="11" t="s">
        <v>521</v>
      </c>
      <c r="K2" s="11" t="s">
        <v>1096</v>
      </c>
      <c r="L2" s="11" t="s">
        <v>1097</v>
      </c>
      <c r="M2" s="11" t="s">
        <v>1098</v>
      </c>
      <c r="N2" s="11" t="s">
        <v>1099</v>
      </c>
      <c r="O2" s="11" t="s">
        <v>1100</v>
      </c>
      <c r="P2" s="11" t="s">
        <v>1101</v>
      </c>
    </row>
    <row r="3" spans="1:18" ht="97.35" customHeight="1" x14ac:dyDescent="0.25">
      <c r="A3" s="29" t="s">
        <v>6</v>
      </c>
      <c r="B3" s="29" t="s">
        <v>1800</v>
      </c>
      <c r="C3" s="29" t="s">
        <v>1820</v>
      </c>
      <c r="D3" s="104" t="s">
        <v>1840</v>
      </c>
      <c r="E3" s="30">
        <v>44511</v>
      </c>
      <c r="F3" s="77">
        <v>14035230</v>
      </c>
      <c r="G3" s="77" t="s">
        <v>973</v>
      </c>
      <c r="H3" s="105">
        <v>44561</v>
      </c>
      <c r="I3" s="77" t="s">
        <v>1798</v>
      </c>
      <c r="J3" s="77" t="s">
        <v>30</v>
      </c>
      <c r="K3" s="76">
        <f>+L3/F3</f>
        <v>0</v>
      </c>
      <c r="L3" s="76">
        <v>0</v>
      </c>
      <c r="M3" s="76">
        <f>+F3-L3</f>
        <v>14035230</v>
      </c>
      <c r="N3" s="34">
        <v>0</v>
      </c>
      <c r="O3" s="34">
        <v>0</v>
      </c>
      <c r="P3" s="76">
        <v>0</v>
      </c>
      <c r="R3" s="59"/>
    </row>
    <row r="4" spans="1:18" s="35" customFormat="1" ht="50.1" customHeight="1" x14ac:dyDescent="0.25">
      <c r="A4" s="29" t="s">
        <v>6</v>
      </c>
      <c r="B4" s="29" t="s">
        <v>1801</v>
      </c>
      <c r="C4" s="29" t="s">
        <v>1821</v>
      </c>
      <c r="D4" s="104" t="s">
        <v>1841</v>
      </c>
      <c r="E4" s="30">
        <v>44503</v>
      </c>
      <c r="F4" s="77">
        <v>57404088</v>
      </c>
      <c r="G4" s="77" t="s">
        <v>973</v>
      </c>
      <c r="H4" s="105">
        <v>44742</v>
      </c>
      <c r="I4" s="77" t="s">
        <v>1798</v>
      </c>
      <c r="J4" s="77" t="s">
        <v>63</v>
      </c>
      <c r="K4" s="76">
        <f t="shared" ref="K4:K8" si="0">+L4/F4</f>
        <v>0</v>
      </c>
      <c r="L4" s="76">
        <v>0</v>
      </c>
      <c r="M4" s="76">
        <f t="shared" ref="M4:M8" si="1">+F4-L4</f>
        <v>57404088</v>
      </c>
      <c r="N4" s="34">
        <v>0</v>
      </c>
      <c r="O4" s="34">
        <v>0</v>
      </c>
      <c r="P4" s="76">
        <v>0</v>
      </c>
      <c r="Q4" s="58"/>
      <c r="R4" s="59"/>
    </row>
    <row r="5" spans="1:18" s="35" customFormat="1" ht="58.5" customHeight="1" x14ac:dyDescent="0.25">
      <c r="A5" s="29" t="s">
        <v>6</v>
      </c>
      <c r="B5" s="29" t="s">
        <v>1802</v>
      </c>
      <c r="C5" s="29" t="s">
        <v>1822</v>
      </c>
      <c r="D5" s="104" t="s">
        <v>1841</v>
      </c>
      <c r="E5" s="30">
        <v>44503</v>
      </c>
      <c r="F5" s="77">
        <v>57404088</v>
      </c>
      <c r="G5" s="77" t="s">
        <v>973</v>
      </c>
      <c r="H5" s="105">
        <v>44742</v>
      </c>
      <c r="I5" s="77" t="s">
        <v>1798</v>
      </c>
      <c r="J5" s="77" t="s">
        <v>63</v>
      </c>
      <c r="K5" s="76">
        <f t="shared" si="0"/>
        <v>0</v>
      </c>
      <c r="L5" s="76">
        <v>0</v>
      </c>
      <c r="M5" s="76">
        <f t="shared" si="1"/>
        <v>57404088</v>
      </c>
      <c r="N5" s="34">
        <v>0</v>
      </c>
      <c r="O5" s="34">
        <v>0</v>
      </c>
      <c r="P5" s="76">
        <v>0</v>
      </c>
      <c r="Q5" s="58"/>
      <c r="R5" s="59"/>
    </row>
    <row r="6" spans="1:18" s="35" customFormat="1" ht="50.1" customHeight="1" x14ac:dyDescent="0.25">
      <c r="A6" s="12" t="s">
        <v>6</v>
      </c>
      <c r="B6" s="12" t="s">
        <v>1803</v>
      </c>
      <c r="C6" s="12" t="s">
        <v>1823</v>
      </c>
      <c r="D6" s="98" t="s">
        <v>1842</v>
      </c>
      <c r="E6" s="22">
        <v>44503</v>
      </c>
      <c r="F6" s="99">
        <v>14035230</v>
      </c>
      <c r="G6" s="99" t="s">
        <v>973</v>
      </c>
      <c r="H6" s="100">
        <v>44561</v>
      </c>
      <c r="I6" s="99" t="s">
        <v>1798</v>
      </c>
      <c r="J6" s="99" t="s">
        <v>87</v>
      </c>
      <c r="K6" s="49">
        <f t="shared" si="0"/>
        <v>0</v>
      </c>
      <c r="L6" s="49">
        <v>0</v>
      </c>
      <c r="M6" s="49">
        <f t="shared" si="1"/>
        <v>14035230</v>
      </c>
      <c r="N6" s="50">
        <v>0</v>
      </c>
      <c r="O6" s="50">
        <v>0</v>
      </c>
      <c r="P6" s="49">
        <v>0</v>
      </c>
      <c r="Q6" s="58"/>
      <c r="R6" s="59"/>
    </row>
    <row r="7" spans="1:18" s="35" customFormat="1" ht="50.1" customHeight="1" x14ac:dyDescent="0.25">
      <c r="A7" s="15" t="s">
        <v>6</v>
      </c>
      <c r="B7" s="15" t="s">
        <v>1804</v>
      </c>
      <c r="C7" s="15" t="s">
        <v>1824</v>
      </c>
      <c r="D7" s="101" t="s">
        <v>38</v>
      </c>
      <c r="E7" s="16">
        <v>44502</v>
      </c>
      <c r="F7" s="85">
        <v>7017615</v>
      </c>
      <c r="G7" s="102" t="s">
        <v>973</v>
      </c>
      <c r="H7" s="103">
        <v>44530</v>
      </c>
      <c r="I7" s="102" t="s">
        <v>1</v>
      </c>
      <c r="J7" s="102" t="s">
        <v>30</v>
      </c>
      <c r="K7" s="75">
        <f t="shared" si="0"/>
        <v>0</v>
      </c>
      <c r="L7" s="75">
        <v>0</v>
      </c>
      <c r="M7" s="75">
        <f t="shared" si="1"/>
        <v>7017615</v>
      </c>
      <c r="N7" s="32">
        <v>0</v>
      </c>
      <c r="O7" s="32">
        <v>0</v>
      </c>
      <c r="P7" s="75">
        <v>0</v>
      </c>
      <c r="Q7" s="58"/>
      <c r="R7" s="59"/>
    </row>
    <row r="8" spans="1:18" s="35" customFormat="1" ht="50.1" customHeight="1" x14ac:dyDescent="0.25">
      <c r="A8" s="29" t="s">
        <v>6</v>
      </c>
      <c r="B8" s="29" t="s">
        <v>1805</v>
      </c>
      <c r="C8" s="29" t="s">
        <v>1825</v>
      </c>
      <c r="D8" s="104" t="s">
        <v>1843</v>
      </c>
      <c r="E8" s="30">
        <v>44512</v>
      </c>
      <c r="F8" s="79">
        <v>12397775</v>
      </c>
      <c r="G8" s="77" t="s">
        <v>973</v>
      </c>
      <c r="H8" s="105">
        <v>44561</v>
      </c>
      <c r="I8" s="77" t="s">
        <v>1</v>
      </c>
      <c r="J8" s="77" t="s">
        <v>11</v>
      </c>
      <c r="K8" s="76">
        <f t="shared" si="0"/>
        <v>0</v>
      </c>
      <c r="L8" s="76">
        <v>0</v>
      </c>
      <c r="M8" s="76">
        <f t="shared" si="1"/>
        <v>12397775</v>
      </c>
      <c r="N8" s="34">
        <v>0</v>
      </c>
      <c r="O8" s="34">
        <v>0</v>
      </c>
      <c r="P8" s="76">
        <v>0</v>
      </c>
      <c r="Q8" s="58"/>
      <c r="R8" s="59"/>
    </row>
    <row r="9" spans="1:18" s="35" customFormat="1" ht="50.1" customHeight="1" x14ac:dyDescent="0.25">
      <c r="A9" s="88" t="s">
        <v>6</v>
      </c>
      <c r="B9" s="86" t="s">
        <v>1806</v>
      </c>
      <c r="C9" s="86" t="s">
        <v>1826</v>
      </c>
      <c r="D9" s="94" t="s">
        <v>1844</v>
      </c>
      <c r="E9" s="89">
        <v>44511</v>
      </c>
      <c r="F9" s="91">
        <v>0</v>
      </c>
      <c r="G9" s="95" t="s">
        <v>973</v>
      </c>
      <c r="H9" s="96">
        <v>45474</v>
      </c>
      <c r="I9" s="93" t="s">
        <v>2</v>
      </c>
      <c r="J9" s="93" t="s">
        <v>11</v>
      </c>
      <c r="K9" s="36">
        <v>0</v>
      </c>
      <c r="L9" s="36">
        <v>0</v>
      </c>
      <c r="M9" s="36">
        <f>+F9-L9</f>
        <v>0</v>
      </c>
      <c r="N9" s="37">
        <v>0</v>
      </c>
      <c r="O9" s="37">
        <v>0</v>
      </c>
      <c r="P9" s="36">
        <v>0</v>
      </c>
      <c r="Q9" s="58"/>
      <c r="R9" s="59"/>
    </row>
    <row r="10" spans="1:18" s="35" customFormat="1" ht="50.1" customHeight="1" x14ac:dyDescent="0.25">
      <c r="A10" s="88" t="s">
        <v>6</v>
      </c>
      <c r="B10" s="86" t="s">
        <v>1807</v>
      </c>
      <c r="C10" s="86" t="s">
        <v>1827</v>
      </c>
      <c r="D10" s="94" t="s">
        <v>1845</v>
      </c>
      <c r="E10" s="89">
        <v>44512</v>
      </c>
      <c r="F10" s="92">
        <v>379902645.99000001</v>
      </c>
      <c r="G10" s="95" t="s">
        <v>973</v>
      </c>
      <c r="H10" s="96">
        <v>44561</v>
      </c>
      <c r="I10" s="97" t="s">
        <v>1859</v>
      </c>
      <c r="J10" s="93" t="s">
        <v>436</v>
      </c>
      <c r="K10" s="36">
        <f>+L10/F10</f>
        <v>0</v>
      </c>
      <c r="L10" s="36">
        <v>0</v>
      </c>
      <c r="M10" s="36">
        <f>+F10-L10</f>
        <v>379902645.99000001</v>
      </c>
      <c r="N10" s="37">
        <v>0</v>
      </c>
      <c r="O10" s="37">
        <v>0</v>
      </c>
      <c r="P10" s="36">
        <v>0</v>
      </c>
      <c r="Q10" s="58"/>
      <c r="R10" s="59"/>
    </row>
    <row r="11" spans="1:18" s="35" customFormat="1" ht="50.1" customHeight="1" x14ac:dyDescent="0.25">
      <c r="A11" s="86" t="s">
        <v>1039</v>
      </c>
      <c r="B11" s="86" t="s">
        <v>1808</v>
      </c>
      <c r="C11" s="86" t="s">
        <v>1828</v>
      </c>
      <c r="D11" s="94" t="s">
        <v>1846</v>
      </c>
      <c r="E11" s="89">
        <v>44516</v>
      </c>
      <c r="F11" s="91">
        <v>1434082234</v>
      </c>
      <c r="G11" s="95" t="s">
        <v>973</v>
      </c>
      <c r="H11" s="96">
        <v>44773</v>
      </c>
      <c r="I11" s="97" t="s">
        <v>1859</v>
      </c>
      <c r="J11" s="93" t="s">
        <v>11</v>
      </c>
      <c r="K11" s="36">
        <f>+L11/F11</f>
        <v>0</v>
      </c>
      <c r="L11" s="36">
        <v>0</v>
      </c>
      <c r="M11" s="36">
        <f>+F11-L11</f>
        <v>1434082234</v>
      </c>
      <c r="N11" s="37">
        <v>0</v>
      </c>
      <c r="O11" s="37">
        <v>0</v>
      </c>
      <c r="P11" s="36">
        <v>0</v>
      </c>
      <c r="Q11" s="58"/>
      <c r="R11" s="59"/>
    </row>
    <row r="12" spans="1:18" s="35" customFormat="1" ht="50.1" customHeight="1" x14ac:dyDescent="0.25">
      <c r="A12" s="29" t="s">
        <v>6</v>
      </c>
      <c r="B12" s="29" t="s">
        <v>1809</v>
      </c>
      <c r="C12" s="29" t="s">
        <v>1829</v>
      </c>
      <c r="D12" s="104" t="s">
        <v>1847</v>
      </c>
      <c r="E12" s="30">
        <v>44512</v>
      </c>
      <c r="F12" s="79">
        <v>11929935</v>
      </c>
      <c r="G12" s="77" t="s">
        <v>2</v>
      </c>
      <c r="H12" s="105">
        <v>44561</v>
      </c>
      <c r="I12" s="77" t="s">
        <v>1</v>
      </c>
      <c r="J12" s="77" t="s">
        <v>601</v>
      </c>
      <c r="K12" s="76">
        <f t="shared" ref="K12:K22" si="2">+L12/F12</f>
        <v>0</v>
      </c>
      <c r="L12" s="76">
        <v>0</v>
      </c>
      <c r="M12" s="76">
        <f t="shared" ref="M12:M22" si="3">+F12-L12</f>
        <v>11929935</v>
      </c>
      <c r="N12" s="34">
        <v>0</v>
      </c>
      <c r="O12" s="34">
        <v>0</v>
      </c>
      <c r="P12" s="76">
        <v>0</v>
      </c>
      <c r="Q12" s="58"/>
      <c r="R12" s="59"/>
    </row>
    <row r="13" spans="1:18" s="35" customFormat="1" ht="50.1" customHeight="1" x14ac:dyDescent="0.25">
      <c r="A13" s="29" t="s">
        <v>6</v>
      </c>
      <c r="B13" s="29" t="s">
        <v>1810</v>
      </c>
      <c r="C13" s="29" t="s">
        <v>1830</v>
      </c>
      <c r="D13" s="104" t="s">
        <v>1848</v>
      </c>
      <c r="E13" s="30">
        <v>44523</v>
      </c>
      <c r="F13" s="79">
        <v>25193226</v>
      </c>
      <c r="G13" s="77" t="s">
        <v>973</v>
      </c>
      <c r="H13" s="105">
        <v>44742</v>
      </c>
      <c r="I13" s="77" t="s">
        <v>1</v>
      </c>
      <c r="J13" s="77" t="s">
        <v>11</v>
      </c>
      <c r="K13" s="76">
        <f t="shared" si="2"/>
        <v>0</v>
      </c>
      <c r="L13" s="76">
        <v>0</v>
      </c>
      <c r="M13" s="76">
        <f t="shared" si="3"/>
        <v>25193226</v>
      </c>
      <c r="N13" s="34">
        <v>0</v>
      </c>
      <c r="O13" s="34">
        <v>0</v>
      </c>
      <c r="P13" s="76">
        <v>0</v>
      </c>
      <c r="Q13" s="58"/>
      <c r="R13" s="59"/>
    </row>
    <row r="14" spans="1:18" s="35" customFormat="1" ht="50.1" customHeight="1" x14ac:dyDescent="0.25">
      <c r="A14" s="29" t="s">
        <v>6</v>
      </c>
      <c r="B14" s="29" t="s">
        <v>1811</v>
      </c>
      <c r="C14" s="29" t="s">
        <v>1831</v>
      </c>
      <c r="D14" s="104" t="s">
        <v>1849</v>
      </c>
      <c r="E14" s="30">
        <v>44523</v>
      </c>
      <c r="F14" s="79">
        <v>36278261</v>
      </c>
      <c r="G14" s="77" t="s">
        <v>973</v>
      </c>
      <c r="H14" s="105">
        <v>44742</v>
      </c>
      <c r="I14" s="77" t="s">
        <v>1</v>
      </c>
      <c r="J14" s="77" t="s">
        <v>11</v>
      </c>
      <c r="K14" s="76">
        <f t="shared" si="2"/>
        <v>0</v>
      </c>
      <c r="L14" s="76">
        <v>0</v>
      </c>
      <c r="M14" s="76">
        <f t="shared" si="3"/>
        <v>36278261</v>
      </c>
      <c r="N14" s="34">
        <v>0</v>
      </c>
      <c r="O14" s="34">
        <v>0</v>
      </c>
      <c r="P14" s="76">
        <v>0</v>
      </c>
      <c r="Q14" s="58"/>
      <c r="R14" s="59"/>
    </row>
    <row r="15" spans="1:18" s="35" customFormat="1" ht="50.1" customHeight="1" x14ac:dyDescent="0.25">
      <c r="A15" s="29" t="s">
        <v>6</v>
      </c>
      <c r="B15" s="29" t="s">
        <v>1812</v>
      </c>
      <c r="C15" s="29" t="s">
        <v>1832</v>
      </c>
      <c r="D15" s="104" t="s">
        <v>1850</v>
      </c>
      <c r="E15" s="30">
        <v>44523</v>
      </c>
      <c r="F15" s="79">
        <v>50386473</v>
      </c>
      <c r="G15" s="77" t="s">
        <v>973</v>
      </c>
      <c r="H15" s="105">
        <v>44742</v>
      </c>
      <c r="I15" s="77" t="s">
        <v>1</v>
      </c>
      <c r="J15" s="77" t="s">
        <v>11</v>
      </c>
      <c r="K15" s="76">
        <f t="shared" si="2"/>
        <v>0</v>
      </c>
      <c r="L15" s="76">
        <v>0</v>
      </c>
      <c r="M15" s="76">
        <f t="shared" si="3"/>
        <v>50386473</v>
      </c>
      <c r="N15" s="34">
        <v>0</v>
      </c>
      <c r="O15" s="34">
        <v>0</v>
      </c>
      <c r="P15" s="76">
        <v>0</v>
      </c>
      <c r="Q15" s="58"/>
      <c r="R15" s="59"/>
    </row>
    <row r="16" spans="1:18" s="35" customFormat="1" ht="50.1" customHeight="1" x14ac:dyDescent="0.25">
      <c r="A16" s="29" t="s">
        <v>1025</v>
      </c>
      <c r="B16" s="29" t="s">
        <v>1813</v>
      </c>
      <c r="C16" s="29" t="s">
        <v>1833</v>
      </c>
      <c r="D16" s="106" t="s">
        <v>1851</v>
      </c>
      <c r="E16" s="30">
        <v>44519</v>
      </c>
      <c r="F16" s="77">
        <v>6824311</v>
      </c>
      <c r="G16" s="77" t="s">
        <v>973</v>
      </c>
      <c r="H16" s="105">
        <v>44552</v>
      </c>
      <c r="I16" s="77" t="s">
        <v>1</v>
      </c>
      <c r="J16" s="77" t="s">
        <v>436</v>
      </c>
      <c r="K16" s="76">
        <f t="shared" si="2"/>
        <v>0</v>
      </c>
      <c r="L16" s="76">
        <v>0</v>
      </c>
      <c r="M16" s="76">
        <f t="shared" si="3"/>
        <v>6824311</v>
      </c>
      <c r="N16" s="34">
        <v>0</v>
      </c>
      <c r="O16" s="34">
        <v>0</v>
      </c>
      <c r="P16" s="76">
        <v>0</v>
      </c>
      <c r="Q16" s="58"/>
      <c r="R16" s="59"/>
    </row>
    <row r="17" spans="1:18" s="35" customFormat="1" ht="50.1" customHeight="1" x14ac:dyDescent="0.25">
      <c r="A17" s="29" t="s">
        <v>1025</v>
      </c>
      <c r="B17" s="29" t="s">
        <v>1814</v>
      </c>
      <c r="C17" s="29" t="s">
        <v>1834</v>
      </c>
      <c r="D17" s="104" t="s">
        <v>1852</v>
      </c>
      <c r="E17" s="30">
        <v>44525</v>
      </c>
      <c r="F17" s="79">
        <v>6750000</v>
      </c>
      <c r="G17" s="77" t="s">
        <v>973</v>
      </c>
      <c r="H17" s="105">
        <v>44553</v>
      </c>
      <c r="I17" s="77" t="s">
        <v>1</v>
      </c>
      <c r="J17" s="77" t="s">
        <v>436</v>
      </c>
      <c r="K17" s="76">
        <f t="shared" si="2"/>
        <v>0</v>
      </c>
      <c r="L17" s="76">
        <v>0</v>
      </c>
      <c r="M17" s="76">
        <f t="shared" si="3"/>
        <v>6750000</v>
      </c>
      <c r="N17" s="34">
        <v>0</v>
      </c>
      <c r="O17" s="34">
        <v>0</v>
      </c>
      <c r="P17" s="76">
        <v>0</v>
      </c>
      <c r="Q17" s="58"/>
      <c r="R17" s="59"/>
    </row>
    <row r="18" spans="1:18" s="35" customFormat="1" ht="50.1" customHeight="1" x14ac:dyDescent="0.25">
      <c r="A18" s="29" t="s">
        <v>6</v>
      </c>
      <c r="B18" s="29" t="s">
        <v>1815</v>
      </c>
      <c r="C18" s="29" t="s">
        <v>1835</v>
      </c>
      <c r="D18" s="104" t="s">
        <v>1853</v>
      </c>
      <c r="E18" s="30">
        <v>44524</v>
      </c>
      <c r="F18" s="77">
        <v>75954934</v>
      </c>
      <c r="G18" s="77" t="s">
        <v>973</v>
      </c>
      <c r="H18" s="105">
        <v>44742</v>
      </c>
      <c r="I18" s="77" t="s">
        <v>1</v>
      </c>
      <c r="J18" s="77" t="s">
        <v>360</v>
      </c>
      <c r="K18" s="76">
        <f t="shared" si="2"/>
        <v>0</v>
      </c>
      <c r="L18" s="76">
        <v>0</v>
      </c>
      <c r="M18" s="76">
        <f t="shared" si="3"/>
        <v>75954934</v>
      </c>
      <c r="N18" s="34">
        <v>0</v>
      </c>
      <c r="O18" s="34">
        <v>0</v>
      </c>
      <c r="P18" s="76">
        <v>0</v>
      </c>
      <c r="Q18" s="58"/>
      <c r="R18" s="59"/>
    </row>
    <row r="19" spans="1:18" s="35" customFormat="1" ht="50.1" customHeight="1" x14ac:dyDescent="0.25">
      <c r="A19" s="12" t="s">
        <v>6</v>
      </c>
      <c r="B19" s="12" t="s">
        <v>1816</v>
      </c>
      <c r="C19" s="12" t="s">
        <v>1836</v>
      </c>
      <c r="D19" s="98" t="s">
        <v>1854</v>
      </c>
      <c r="E19" s="22">
        <v>44530</v>
      </c>
      <c r="F19" s="83">
        <v>8655055</v>
      </c>
      <c r="G19" s="99" t="s">
        <v>973</v>
      </c>
      <c r="H19" s="100">
        <v>44561</v>
      </c>
      <c r="I19" s="99" t="s">
        <v>1</v>
      </c>
      <c r="J19" s="99" t="s">
        <v>87</v>
      </c>
      <c r="K19" s="49">
        <f t="shared" si="2"/>
        <v>0</v>
      </c>
      <c r="L19" s="49">
        <v>0</v>
      </c>
      <c r="M19" s="49">
        <f t="shared" si="3"/>
        <v>8655055</v>
      </c>
      <c r="N19" s="50">
        <v>0</v>
      </c>
      <c r="O19" s="50">
        <v>0</v>
      </c>
      <c r="P19" s="49">
        <v>0</v>
      </c>
      <c r="Q19" s="58"/>
      <c r="R19" s="59"/>
    </row>
    <row r="20" spans="1:18" s="35" customFormat="1" ht="50.1" customHeight="1" x14ac:dyDescent="0.25">
      <c r="A20" s="12" t="s">
        <v>6</v>
      </c>
      <c r="B20" s="12" t="s">
        <v>1817</v>
      </c>
      <c r="C20" s="12" t="s">
        <v>1837</v>
      </c>
      <c r="D20" s="98" t="s">
        <v>1855</v>
      </c>
      <c r="E20" s="22">
        <v>44530</v>
      </c>
      <c r="F20" s="83">
        <v>8655055</v>
      </c>
      <c r="G20" s="99" t="s">
        <v>973</v>
      </c>
      <c r="H20" s="100">
        <v>44562</v>
      </c>
      <c r="I20" s="99" t="s">
        <v>1</v>
      </c>
      <c r="J20" s="99" t="s">
        <v>87</v>
      </c>
      <c r="K20" s="49">
        <f t="shared" si="2"/>
        <v>0</v>
      </c>
      <c r="L20" s="49">
        <v>0</v>
      </c>
      <c r="M20" s="49">
        <f t="shared" si="3"/>
        <v>8655055</v>
      </c>
      <c r="N20" s="50">
        <v>0</v>
      </c>
      <c r="O20" s="50">
        <v>0</v>
      </c>
      <c r="P20" s="49">
        <v>0</v>
      </c>
      <c r="Q20" s="58"/>
      <c r="R20" s="59"/>
    </row>
    <row r="21" spans="1:18" s="35" customFormat="1" ht="50.1" customHeight="1" x14ac:dyDescent="0.25">
      <c r="A21" s="29" t="s">
        <v>6</v>
      </c>
      <c r="B21" s="29" t="s">
        <v>1818</v>
      </c>
      <c r="C21" s="29" t="s">
        <v>1838</v>
      </c>
      <c r="D21" s="104" t="s">
        <v>1856</v>
      </c>
      <c r="E21" s="107">
        <v>44530</v>
      </c>
      <c r="F21" s="79">
        <v>19933328</v>
      </c>
      <c r="G21" s="77" t="s">
        <v>973</v>
      </c>
      <c r="H21" s="105">
        <v>44561</v>
      </c>
      <c r="I21" s="77" t="s">
        <v>1</v>
      </c>
      <c r="J21" s="77" t="s">
        <v>601</v>
      </c>
      <c r="K21" s="76">
        <f t="shared" si="2"/>
        <v>0</v>
      </c>
      <c r="L21" s="76">
        <v>0</v>
      </c>
      <c r="M21" s="76">
        <f t="shared" si="3"/>
        <v>19933328</v>
      </c>
      <c r="N21" s="34">
        <v>0</v>
      </c>
      <c r="O21" s="34">
        <v>0</v>
      </c>
      <c r="P21" s="76">
        <v>0</v>
      </c>
      <c r="Q21" s="58"/>
      <c r="R21" s="59"/>
    </row>
    <row r="22" spans="1:18" s="35" customFormat="1" ht="50.1" customHeight="1" x14ac:dyDescent="0.25">
      <c r="A22" s="29" t="s">
        <v>6</v>
      </c>
      <c r="B22" s="29" t="s">
        <v>1819</v>
      </c>
      <c r="C22" s="29" t="s">
        <v>1058</v>
      </c>
      <c r="D22" s="104" t="s">
        <v>1857</v>
      </c>
      <c r="E22" s="30">
        <v>44530</v>
      </c>
      <c r="F22" s="79">
        <v>19771298911</v>
      </c>
      <c r="G22" s="77" t="s">
        <v>973</v>
      </c>
      <c r="H22" s="105">
        <v>44742</v>
      </c>
      <c r="I22" s="77" t="s">
        <v>1</v>
      </c>
      <c r="J22" s="108" t="s">
        <v>45</v>
      </c>
      <c r="K22" s="76">
        <f t="shared" si="2"/>
        <v>0</v>
      </c>
      <c r="L22" s="76">
        <v>0</v>
      </c>
      <c r="M22" s="76">
        <f t="shared" si="3"/>
        <v>19771298911</v>
      </c>
      <c r="N22" s="34">
        <v>0</v>
      </c>
      <c r="O22" s="34">
        <v>0</v>
      </c>
      <c r="P22" s="76">
        <v>0</v>
      </c>
      <c r="Q22" s="58"/>
      <c r="R22" s="59"/>
    </row>
    <row r="23" spans="1:18" s="35" customFormat="1" ht="50.1" customHeight="1" x14ac:dyDescent="0.25">
      <c r="A23" s="29" t="s">
        <v>1272</v>
      </c>
      <c r="B23" s="28">
        <v>79607</v>
      </c>
      <c r="C23" s="29" t="s">
        <v>1839</v>
      </c>
      <c r="D23" s="104" t="s">
        <v>1858</v>
      </c>
      <c r="E23" s="107">
        <v>44512</v>
      </c>
      <c r="F23" s="79">
        <v>34799765</v>
      </c>
      <c r="G23" s="77" t="s">
        <v>2</v>
      </c>
      <c r="H23" s="105">
        <v>44545</v>
      </c>
      <c r="I23" s="77" t="s">
        <v>1</v>
      </c>
      <c r="J23" s="77" t="s">
        <v>436</v>
      </c>
      <c r="K23" s="76">
        <f>+L23/F23</f>
        <v>0</v>
      </c>
      <c r="L23" s="76">
        <v>0</v>
      </c>
      <c r="M23" s="76">
        <f>+F23-L23</f>
        <v>34799765</v>
      </c>
      <c r="N23" s="34">
        <v>0</v>
      </c>
      <c r="O23" s="34">
        <v>0</v>
      </c>
      <c r="P23" s="76">
        <v>0</v>
      </c>
      <c r="Q23" s="58"/>
      <c r="R23" s="59"/>
    </row>
    <row r="24" spans="1:18" s="35" customFormat="1" ht="15" customHeight="1" x14ac:dyDescent="0.25">
      <c r="A24" s="38"/>
      <c r="B24" s="39"/>
      <c r="C24" s="40"/>
      <c r="D24" s="41"/>
      <c r="E24" s="42"/>
      <c r="F24" s="43"/>
      <c r="G24" s="44"/>
      <c r="H24" s="42"/>
      <c r="I24" s="40"/>
      <c r="J24" s="40"/>
      <c r="K24" s="43"/>
      <c r="L24" s="43"/>
      <c r="M24" s="43"/>
      <c r="N24" s="45"/>
      <c r="O24" s="45"/>
      <c r="P24" s="43"/>
      <c r="Q24" s="58"/>
    </row>
    <row r="25" spans="1:18" x14ac:dyDescent="0.25">
      <c r="A25" s="46"/>
      <c r="B25" s="46"/>
      <c r="C25" s="46"/>
      <c r="D25" s="46"/>
      <c r="E25" s="46"/>
      <c r="F25" s="46"/>
      <c r="G25" s="46"/>
      <c r="H25" s="46"/>
      <c r="I25" s="46"/>
      <c r="J25" s="46"/>
      <c r="K25" s="46"/>
      <c r="L25" s="46"/>
      <c r="M25" s="46"/>
      <c r="N25" s="46"/>
      <c r="O25" s="46"/>
      <c r="P25" s="46"/>
    </row>
    <row r="26" spans="1:18" ht="96" customHeight="1" x14ac:dyDescent="0.25">
      <c r="A26" s="359" t="s">
        <v>1102</v>
      </c>
      <c r="B26" s="379"/>
      <c r="C26" s="379"/>
      <c r="D26" s="379"/>
      <c r="E26" s="379"/>
      <c r="F26" s="379"/>
      <c r="G26" s="379"/>
      <c r="H26" s="379"/>
      <c r="I26" s="379"/>
      <c r="J26" s="379"/>
      <c r="K26" s="379"/>
      <c r="L26" s="379"/>
      <c r="M26" s="379"/>
      <c r="N26" s="379"/>
      <c r="O26" s="379"/>
      <c r="P26" s="379"/>
    </row>
    <row r="27" spans="1:18" ht="121.5" customHeight="1" x14ac:dyDescent="0.25">
      <c r="A27" s="362" t="s">
        <v>1103</v>
      </c>
      <c r="B27" s="380"/>
      <c r="C27" s="380"/>
      <c r="D27" s="380"/>
      <c r="E27" s="380"/>
      <c r="F27" s="380"/>
      <c r="G27" s="380"/>
      <c r="H27" s="380"/>
      <c r="I27" s="380"/>
      <c r="J27" s="380"/>
      <c r="K27" s="380"/>
      <c r="L27" s="380"/>
      <c r="M27" s="380"/>
      <c r="N27" s="380"/>
      <c r="O27" s="380"/>
      <c r="P27" s="380"/>
    </row>
    <row r="28" spans="1:18" ht="122.25" customHeight="1" x14ac:dyDescent="0.25">
      <c r="A28" s="365" t="s">
        <v>1104</v>
      </c>
      <c r="B28" s="381"/>
      <c r="C28" s="381"/>
      <c r="D28" s="381"/>
      <c r="E28" s="381"/>
      <c r="F28" s="381"/>
      <c r="G28" s="381"/>
      <c r="H28" s="381"/>
      <c r="I28" s="381"/>
      <c r="J28" s="381"/>
      <c r="K28" s="381"/>
      <c r="L28" s="381"/>
      <c r="M28" s="381"/>
      <c r="N28" s="381"/>
      <c r="O28" s="381"/>
      <c r="P28" s="381"/>
    </row>
    <row r="29" spans="1:18" ht="140.25" customHeight="1" x14ac:dyDescent="0.25">
      <c r="A29" s="368" t="s">
        <v>1105</v>
      </c>
      <c r="B29" s="382"/>
      <c r="C29" s="382"/>
      <c r="D29" s="382"/>
      <c r="E29" s="382"/>
      <c r="F29" s="382"/>
      <c r="G29" s="382"/>
      <c r="H29" s="382"/>
      <c r="I29" s="382"/>
      <c r="J29" s="382"/>
      <c r="K29" s="382"/>
      <c r="L29" s="382"/>
      <c r="M29" s="382"/>
      <c r="N29" s="382"/>
      <c r="O29" s="382"/>
      <c r="P29" s="382"/>
    </row>
    <row r="30" spans="1:18" ht="16.5" customHeight="1" x14ac:dyDescent="0.25">
      <c r="A30" s="383" t="s">
        <v>1106</v>
      </c>
      <c r="B30" s="384"/>
      <c r="C30" s="384"/>
      <c r="D30" s="384"/>
      <c r="E30" s="384"/>
      <c r="F30" s="384"/>
      <c r="G30" s="384"/>
      <c r="H30" s="384"/>
      <c r="I30" s="384"/>
      <c r="J30" s="384"/>
      <c r="K30" s="384"/>
      <c r="L30" s="384"/>
      <c r="M30" s="384"/>
      <c r="N30" s="384"/>
      <c r="O30" s="384"/>
      <c r="P30" s="384"/>
    </row>
    <row r="31" spans="1:18" ht="17.25" customHeight="1" x14ac:dyDescent="0.25">
      <c r="A31" s="346" t="s">
        <v>1107</v>
      </c>
      <c r="B31" s="374"/>
      <c r="C31" s="374"/>
      <c r="D31" s="374"/>
      <c r="E31" s="374"/>
      <c r="F31" s="374"/>
      <c r="G31" s="374"/>
      <c r="H31" s="374"/>
      <c r="I31" s="374"/>
      <c r="J31" s="374"/>
      <c r="K31" s="374"/>
      <c r="L31" s="374"/>
      <c r="M31" s="374"/>
      <c r="N31" s="374"/>
      <c r="O31" s="374"/>
      <c r="P31" s="374"/>
    </row>
    <row r="32" spans="1:18" ht="189.75" customHeight="1" x14ac:dyDescent="0.25">
      <c r="A32" s="349" t="s">
        <v>1108</v>
      </c>
      <c r="B32" s="375"/>
      <c r="C32" s="375"/>
      <c r="D32" s="375"/>
      <c r="E32" s="375"/>
      <c r="F32" s="375"/>
      <c r="G32" s="375"/>
      <c r="H32" s="375"/>
      <c r="I32" s="375"/>
      <c r="J32" s="375"/>
      <c r="K32" s="375"/>
      <c r="L32" s="375"/>
      <c r="M32" s="375"/>
      <c r="N32" s="375"/>
      <c r="O32" s="375"/>
      <c r="P32" s="375"/>
    </row>
    <row r="33" spans="1:16" ht="150.75" customHeight="1" x14ac:dyDescent="0.25">
      <c r="A33" s="352" t="s">
        <v>1109</v>
      </c>
      <c r="B33" s="376"/>
      <c r="C33" s="376"/>
      <c r="D33" s="376"/>
      <c r="E33" s="376"/>
      <c r="F33" s="376"/>
      <c r="G33" s="376"/>
      <c r="H33" s="376"/>
      <c r="I33" s="376"/>
      <c r="J33" s="376"/>
      <c r="K33" s="376"/>
      <c r="L33" s="376"/>
      <c r="M33" s="376"/>
      <c r="N33" s="376"/>
      <c r="O33" s="376"/>
      <c r="P33" s="376"/>
    </row>
    <row r="34" spans="1:16" ht="143.25" customHeight="1" x14ac:dyDescent="0.25">
      <c r="A34" s="355" t="s">
        <v>1110</v>
      </c>
      <c r="B34" s="377"/>
      <c r="C34" s="377"/>
      <c r="D34" s="377"/>
      <c r="E34" s="377"/>
      <c r="F34" s="377"/>
      <c r="G34" s="377"/>
      <c r="H34" s="377"/>
      <c r="I34" s="377"/>
      <c r="J34" s="377"/>
      <c r="K34" s="377"/>
      <c r="L34" s="377"/>
      <c r="M34" s="377"/>
      <c r="N34" s="377"/>
      <c r="O34" s="377"/>
      <c r="P34" s="377"/>
    </row>
  </sheetData>
  <mergeCells count="10">
    <mergeCell ref="A31:P31"/>
    <mergeCell ref="A32:P32"/>
    <mergeCell ref="A33:P33"/>
    <mergeCell ref="A34:P34"/>
    <mergeCell ref="A1:I1"/>
    <mergeCell ref="A26:P26"/>
    <mergeCell ref="A27:P27"/>
    <mergeCell ref="A28:P28"/>
    <mergeCell ref="A29:P29"/>
    <mergeCell ref="A30:P30"/>
  </mergeCells>
  <conditionalFormatting sqref="B24">
    <cfRule type="duplicateValues" dxfId="0" priority="56"/>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B351DB71CB6614593A55A6F4C33A3D3" ma:contentTypeVersion="0" ma:contentTypeDescription="Crear nuevo documento." ma:contentTypeScope="" ma:versionID="6bd92c48bba58375df28fabfd2fe87df">
  <xsd:schema xmlns:xsd="http://www.w3.org/2001/XMLSchema" xmlns:xs="http://www.w3.org/2001/XMLSchema" xmlns:p="http://schemas.microsoft.com/office/2006/metadata/properties" targetNamespace="http://schemas.microsoft.com/office/2006/metadata/properties" ma:root="true" ma:fieldsID="7b4afbcb2487568e4ac3f4426186394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BF3280-D813-4F86-848E-0FE003D7D1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1D05F47-640D-4E55-928A-310952DF27F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73C5B41-15D8-4ACF-99FB-AB135669949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CONSOLIDADO 2021</vt:lpstr>
      <vt:lpstr>NOVIEMBRE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Mateo Ávila</dc:creator>
  <cp:lastModifiedBy>Norma Constanza Bonilla Pérez</cp:lastModifiedBy>
  <dcterms:created xsi:type="dcterms:W3CDTF">2021-07-06T23:39:09Z</dcterms:created>
  <dcterms:modified xsi:type="dcterms:W3CDTF">2022-03-09T14:55:41Z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0x0101004B351DB71CB6614593A55A6F4C33A3D3</vt:lpwstr>
  </property>
</Properties>
</file>